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rk_dir\12-Hilfsmittel\04-Berechnung Gebühren und Parteientschädigungen\"/>
    </mc:Choice>
  </mc:AlternateContent>
  <workbookProtection workbookPassword="E459" lockStructure="1"/>
  <bookViews>
    <workbookView xWindow="120" yWindow="120" windowWidth="15180" windowHeight="8835" activeTab="1"/>
  </bookViews>
  <sheets>
    <sheet name="Listen" sheetId="1" r:id="rId1"/>
    <sheet name="Abfrage" sheetId="3" r:id="rId2"/>
  </sheets>
  <definedNames>
    <definedName name="_xlnm.Print_Titles" localSheetId="0">Listen!$1:$4</definedName>
  </definedNames>
  <calcPr calcId="162913"/>
</workbook>
</file>

<file path=xl/calcChain.xml><?xml version="1.0" encoding="utf-8"?>
<calcChain xmlns="http://schemas.openxmlformats.org/spreadsheetml/2006/main">
  <c r="C10" i="3" l="1"/>
  <c r="C58" i="1"/>
  <c r="F57" i="1"/>
  <c r="G57" i="1" s="1"/>
  <c r="C57" i="1"/>
  <c r="F56" i="1"/>
  <c r="G56" i="1" s="1"/>
  <c r="C56" i="1"/>
  <c r="G55" i="1"/>
  <c r="F55" i="1"/>
  <c r="C55" i="1"/>
  <c r="F54" i="1"/>
  <c r="G54" i="1" s="1"/>
  <c r="C54" i="1"/>
  <c r="F53" i="1"/>
  <c r="G53" i="1" s="1"/>
  <c r="C53" i="1"/>
  <c r="F52" i="1"/>
  <c r="G52" i="1" s="1"/>
  <c r="C52" i="1"/>
  <c r="G51" i="1"/>
  <c r="F51" i="1"/>
  <c r="C51" i="1"/>
  <c r="M50" i="1"/>
  <c r="N50" i="1" s="1"/>
  <c r="I50" i="1"/>
  <c r="J50" i="1" s="1"/>
  <c r="F50" i="1"/>
  <c r="G50" i="1" s="1"/>
  <c r="C50" i="1"/>
  <c r="U49" i="1"/>
  <c r="M49" i="1"/>
  <c r="N49" i="1" s="1"/>
  <c r="I49" i="1"/>
  <c r="J49" i="1" s="1"/>
  <c r="F49" i="1"/>
  <c r="G49" i="1" s="1"/>
  <c r="C49" i="1"/>
  <c r="U48" i="1"/>
  <c r="M48" i="1"/>
  <c r="N48" i="1" s="1"/>
  <c r="I48" i="1"/>
  <c r="J48" i="1" s="1"/>
  <c r="F48" i="1"/>
  <c r="G48" i="1" s="1"/>
  <c r="C48" i="1"/>
  <c r="U47" i="1"/>
  <c r="M47" i="1"/>
  <c r="N47" i="1" s="1"/>
  <c r="I47" i="1"/>
  <c r="J47" i="1" s="1"/>
  <c r="F47" i="1"/>
  <c r="G47" i="1" s="1"/>
  <c r="C47" i="1"/>
  <c r="U46" i="1"/>
  <c r="M46" i="1"/>
  <c r="N46" i="1" s="1"/>
  <c r="I46" i="1"/>
  <c r="J46" i="1" s="1"/>
  <c r="F46" i="1"/>
  <c r="G46" i="1" s="1"/>
  <c r="C46" i="1"/>
  <c r="U45" i="1"/>
  <c r="P45" i="1"/>
  <c r="Q45" i="1" s="1"/>
  <c r="M45" i="1"/>
  <c r="N45" i="1" s="1"/>
  <c r="I45" i="1"/>
  <c r="J45" i="1" s="1"/>
  <c r="F45" i="1"/>
  <c r="G45" i="1" s="1"/>
  <c r="C45" i="1"/>
  <c r="U44" i="1"/>
  <c r="P44" i="1"/>
  <c r="Q44" i="1" s="1"/>
  <c r="M44" i="1"/>
  <c r="N44" i="1" s="1"/>
  <c r="I44" i="1"/>
  <c r="J44" i="1" s="1"/>
  <c r="F44" i="1"/>
  <c r="G44" i="1" s="1"/>
  <c r="C44" i="1"/>
  <c r="U43" i="1"/>
  <c r="P43" i="1"/>
  <c r="Q43" i="1" s="1"/>
  <c r="M43" i="1"/>
  <c r="N43" i="1" s="1"/>
  <c r="I43" i="1"/>
  <c r="J43" i="1" s="1"/>
  <c r="F43" i="1"/>
  <c r="G43" i="1" s="1"/>
  <c r="C43" i="1"/>
  <c r="U42" i="1"/>
  <c r="P42" i="1"/>
  <c r="Q42" i="1" s="1"/>
  <c r="M42" i="1"/>
  <c r="N42" i="1" s="1"/>
  <c r="I42" i="1"/>
  <c r="J42" i="1" s="1"/>
  <c r="F42" i="1"/>
  <c r="G42" i="1" s="1"/>
  <c r="C42" i="1"/>
  <c r="U41" i="1"/>
  <c r="P41" i="1"/>
  <c r="Q41" i="1" s="1"/>
  <c r="M41" i="1"/>
  <c r="N41" i="1" s="1"/>
  <c r="I41" i="1"/>
  <c r="J41" i="1" s="1"/>
  <c r="F41" i="1"/>
  <c r="G41" i="1" s="1"/>
  <c r="C41" i="1"/>
  <c r="U40" i="1"/>
  <c r="P40" i="1"/>
  <c r="Q40" i="1" s="1"/>
  <c r="M40" i="1"/>
  <c r="N40" i="1" s="1"/>
  <c r="I40" i="1"/>
  <c r="J40" i="1" s="1"/>
  <c r="F40" i="1"/>
  <c r="G40" i="1" s="1"/>
  <c r="C40" i="1"/>
  <c r="U39" i="1"/>
  <c r="P39" i="1"/>
  <c r="Q39" i="1" s="1"/>
  <c r="M39" i="1"/>
  <c r="N39" i="1" s="1"/>
  <c r="I39" i="1"/>
  <c r="J39" i="1" s="1"/>
  <c r="F39" i="1"/>
  <c r="G39" i="1" s="1"/>
  <c r="C39" i="1"/>
  <c r="U38" i="1"/>
  <c r="P38" i="1"/>
  <c r="Q38" i="1" s="1"/>
  <c r="M38" i="1"/>
  <c r="N38" i="1" s="1"/>
  <c r="I38" i="1"/>
  <c r="J38" i="1" s="1"/>
  <c r="F38" i="1"/>
  <c r="G38" i="1" s="1"/>
  <c r="C38" i="1"/>
  <c r="U37" i="1"/>
  <c r="P37" i="1"/>
  <c r="Q37" i="1" s="1"/>
  <c r="M37" i="1"/>
  <c r="N37" i="1" s="1"/>
  <c r="I37" i="1"/>
  <c r="J37" i="1" s="1"/>
  <c r="F37" i="1"/>
  <c r="G37" i="1" s="1"/>
  <c r="C37" i="1"/>
  <c r="U36" i="1"/>
  <c r="P36" i="1"/>
  <c r="Q36" i="1" s="1"/>
  <c r="M36" i="1"/>
  <c r="N36" i="1" s="1"/>
  <c r="I36" i="1"/>
  <c r="J36" i="1" s="1"/>
  <c r="F36" i="1"/>
  <c r="G36" i="1" s="1"/>
  <c r="C36" i="1"/>
  <c r="U35" i="1"/>
  <c r="M35" i="1"/>
  <c r="N35" i="1" s="1"/>
  <c r="I35" i="1"/>
  <c r="J35" i="1" s="1"/>
  <c r="F35" i="1"/>
  <c r="G35" i="1" s="1"/>
  <c r="C35" i="1"/>
  <c r="U34" i="1"/>
  <c r="M34" i="1"/>
  <c r="N34" i="1" s="1"/>
  <c r="I34" i="1"/>
  <c r="J34" i="1" s="1"/>
  <c r="F34" i="1"/>
  <c r="G34" i="1" s="1"/>
  <c r="C34" i="1"/>
  <c r="U33" i="1"/>
  <c r="M33" i="1"/>
  <c r="N33" i="1" s="1"/>
  <c r="I33" i="1"/>
  <c r="J33" i="1" s="1"/>
  <c r="F33" i="1"/>
  <c r="G33" i="1" s="1"/>
  <c r="C33" i="1"/>
  <c r="T32" i="1"/>
  <c r="P32" i="1"/>
  <c r="Q32" i="1" s="1"/>
  <c r="M32" i="1"/>
  <c r="N32" i="1" s="1"/>
  <c r="I32" i="1"/>
  <c r="J32" i="1" s="1"/>
  <c r="F32" i="1"/>
  <c r="G32" i="1" s="1"/>
  <c r="C32" i="1"/>
  <c r="T31" i="1"/>
  <c r="P31" i="1"/>
  <c r="Q31" i="1" s="1"/>
  <c r="M31" i="1"/>
  <c r="N31" i="1" s="1"/>
  <c r="I31" i="1"/>
  <c r="J31" i="1" s="1"/>
  <c r="F31" i="1"/>
  <c r="G31" i="1" s="1"/>
  <c r="C31" i="1"/>
  <c r="T30" i="1"/>
  <c r="P30" i="1"/>
  <c r="Q30" i="1" s="1"/>
  <c r="M30" i="1"/>
  <c r="N30" i="1" s="1"/>
  <c r="I30" i="1"/>
  <c r="J30" i="1" s="1"/>
  <c r="F30" i="1"/>
  <c r="G30" i="1" s="1"/>
  <c r="C30" i="1"/>
  <c r="T29" i="1"/>
  <c r="P29" i="1"/>
  <c r="Q29" i="1" s="1"/>
  <c r="M29" i="1"/>
  <c r="N29" i="1" s="1"/>
  <c r="I29" i="1"/>
  <c r="J29" i="1" s="1"/>
  <c r="F29" i="1"/>
  <c r="G29" i="1" s="1"/>
  <c r="C29" i="1"/>
  <c r="T28" i="1"/>
  <c r="P28" i="1"/>
  <c r="Q28" i="1" s="1"/>
  <c r="M28" i="1"/>
  <c r="N28" i="1" s="1"/>
  <c r="I28" i="1"/>
  <c r="J28" i="1" s="1"/>
  <c r="F28" i="1"/>
  <c r="G28" i="1" s="1"/>
  <c r="C28" i="1"/>
  <c r="T27" i="1"/>
  <c r="P27" i="1"/>
  <c r="Q27" i="1" s="1"/>
  <c r="M27" i="1"/>
  <c r="N27" i="1" s="1"/>
  <c r="I27" i="1"/>
  <c r="J27" i="1" s="1"/>
  <c r="F27" i="1"/>
  <c r="G27" i="1" s="1"/>
  <c r="C27" i="1"/>
  <c r="T26" i="1"/>
  <c r="P26" i="1"/>
  <c r="Q26" i="1" s="1"/>
  <c r="M26" i="1"/>
  <c r="N26" i="1" s="1"/>
  <c r="I26" i="1"/>
  <c r="J26" i="1" s="1"/>
  <c r="F26" i="1"/>
  <c r="G26" i="1" s="1"/>
  <c r="C26" i="1"/>
  <c r="T25" i="1"/>
  <c r="P25" i="1"/>
  <c r="Q25" i="1" s="1"/>
  <c r="M25" i="1"/>
  <c r="N25" i="1" s="1"/>
  <c r="I25" i="1"/>
  <c r="J25" i="1" s="1"/>
  <c r="F25" i="1"/>
  <c r="G25" i="1" s="1"/>
  <c r="C25" i="1"/>
  <c r="T24" i="1"/>
  <c r="P24" i="1"/>
  <c r="Q24" i="1" s="1"/>
  <c r="M24" i="1"/>
  <c r="N24" i="1" s="1"/>
  <c r="I24" i="1"/>
  <c r="J24" i="1" s="1"/>
  <c r="F24" i="1"/>
  <c r="G24" i="1" s="1"/>
  <c r="C24" i="1"/>
  <c r="T23" i="1"/>
  <c r="P23" i="1"/>
  <c r="Q23" i="1" s="1"/>
  <c r="M23" i="1"/>
  <c r="N23" i="1" s="1"/>
  <c r="I23" i="1"/>
  <c r="J23" i="1" s="1"/>
  <c r="F23" i="1"/>
  <c r="G23" i="1" s="1"/>
  <c r="C23" i="1"/>
  <c r="T22" i="1"/>
  <c r="P22" i="1"/>
  <c r="Q22" i="1" s="1"/>
  <c r="M22" i="1"/>
  <c r="N22" i="1" s="1"/>
  <c r="I22" i="1"/>
  <c r="J22" i="1" s="1"/>
  <c r="F22" i="1"/>
  <c r="G22" i="1" s="1"/>
  <c r="C22" i="1"/>
  <c r="T21" i="1"/>
  <c r="P21" i="1"/>
  <c r="Q21" i="1" s="1"/>
  <c r="M21" i="1"/>
  <c r="N21" i="1" s="1"/>
  <c r="I21" i="1"/>
  <c r="J21" i="1" s="1"/>
  <c r="F21" i="1"/>
  <c r="G21" i="1" s="1"/>
  <c r="C21" i="1"/>
  <c r="T20" i="1"/>
  <c r="P20" i="1"/>
  <c r="Q20" i="1" s="1"/>
  <c r="F20" i="1"/>
  <c r="G20" i="1" s="1"/>
  <c r="C20" i="1"/>
  <c r="T19" i="1"/>
  <c r="P19" i="1"/>
  <c r="Q19" i="1" s="1"/>
  <c r="F19" i="1"/>
  <c r="G19" i="1" s="1"/>
  <c r="C19" i="1"/>
  <c r="T18" i="1"/>
  <c r="P18" i="1"/>
  <c r="Q18" i="1" s="1"/>
  <c r="F18" i="1"/>
  <c r="G18" i="1" s="1"/>
  <c r="C18" i="1"/>
  <c r="T17" i="1"/>
  <c r="P17" i="1"/>
  <c r="Q17" i="1" s="1"/>
  <c r="M17" i="1"/>
  <c r="N17" i="1" s="1"/>
  <c r="I17" i="1"/>
  <c r="J17" i="1" s="1"/>
  <c r="F17" i="1"/>
  <c r="G17" i="1" s="1"/>
  <c r="C17" i="1"/>
  <c r="T16" i="1"/>
  <c r="P16" i="1"/>
  <c r="Q16" i="1" s="1"/>
  <c r="M16" i="1"/>
  <c r="N16" i="1" s="1"/>
  <c r="I16" i="1"/>
  <c r="J16" i="1" s="1"/>
  <c r="F16" i="1"/>
  <c r="G16" i="1" s="1"/>
  <c r="C16" i="1"/>
  <c r="T15" i="1"/>
  <c r="P15" i="1"/>
  <c r="Q15" i="1" s="1"/>
  <c r="M15" i="1"/>
  <c r="N15" i="1" s="1"/>
  <c r="I15" i="1"/>
  <c r="J15" i="1" s="1"/>
  <c r="F15" i="1"/>
  <c r="G15" i="1" s="1"/>
  <c r="C15" i="1"/>
  <c r="T14" i="1"/>
  <c r="P14" i="1"/>
  <c r="Q14" i="1" s="1"/>
  <c r="M14" i="1"/>
  <c r="N14" i="1" s="1"/>
  <c r="I14" i="1"/>
  <c r="J14" i="1" s="1"/>
  <c r="F14" i="1"/>
  <c r="G14" i="1" s="1"/>
  <c r="C14" i="1"/>
  <c r="T13" i="1"/>
  <c r="P13" i="1"/>
  <c r="Q13" i="1" s="1"/>
  <c r="M13" i="1"/>
  <c r="N13" i="1" s="1"/>
  <c r="I13" i="1"/>
  <c r="J13" i="1" s="1"/>
  <c r="F13" i="1"/>
  <c r="G13" i="1" s="1"/>
  <c r="C13" i="1"/>
  <c r="T12" i="1"/>
  <c r="P12" i="1"/>
  <c r="Q12" i="1" s="1"/>
  <c r="M12" i="1"/>
  <c r="N12" i="1" s="1"/>
  <c r="I12" i="1"/>
  <c r="J12" i="1" s="1"/>
  <c r="F12" i="1"/>
  <c r="G12" i="1" s="1"/>
  <c r="C12" i="1"/>
  <c r="T11" i="1"/>
  <c r="P11" i="1"/>
  <c r="Q11" i="1" s="1"/>
  <c r="M11" i="1"/>
  <c r="N11" i="1" s="1"/>
  <c r="I11" i="1"/>
  <c r="J11" i="1" s="1"/>
  <c r="F11" i="1"/>
  <c r="G11" i="1" s="1"/>
  <c r="C11" i="1"/>
  <c r="T10" i="1"/>
  <c r="P10" i="1"/>
  <c r="Q10" i="1" s="1"/>
  <c r="M10" i="1"/>
  <c r="N10" i="1" s="1"/>
  <c r="I10" i="1"/>
  <c r="J10" i="1" s="1"/>
  <c r="F10" i="1"/>
  <c r="G10" i="1" s="1"/>
  <c r="C10" i="1"/>
  <c r="T9" i="1"/>
  <c r="P9" i="1"/>
  <c r="Q9" i="1" s="1"/>
  <c r="M9" i="1"/>
  <c r="N9" i="1" s="1"/>
  <c r="I9" i="1"/>
  <c r="J9" i="1" s="1"/>
  <c r="F9" i="1"/>
  <c r="G9" i="1" s="1"/>
  <c r="C9" i="1"/>
  <c r="T8" i="1"/>
  <c r="P8" i="1"/>
  <c r="Q8" i="1" s="1"/>
  <c r="M8" i="1"/>
  <c r="N8" i="1" s="1"/>
  <c r="I8" i="1"/>
  <c r="J8" i="1" s="1"/>
  <c r="F8" i="1"/>
  <c r="G8" i="1" s="1"/>
  <c r="B11" i="3" l="1"/>
  <c r="C9" i="3"/>
  <c r="C8" i="3"/>
  <c r="C7" i="3"/>
  <c r="C6" i="3"/>
  <c r="C5" i="3"/>
  <c r="C4" i="3"/>
  <c r="C3" i="3"/>
  <c r="G8" i="3" l="1"/>
</calcChain>
</file>

<file path=xl/sharedStrings.xml><?xml version="1.0" encoding="utf-8"?>
<sst xmlns="http://schemas.openxmlformats.org/spreadsheetml/2006/main" count="40" uniqueCount="19">
  <si>
    <t>Streitwert</t>
  </si>
  <si>
    <t>Gebühr</t>
  </si>
  <si>
    <t xml:space="preserve"> in Prozenten</t>
  </si>
  <si>
    <t>von Fr. 11'000 bis Fr. 20'000</t>
  </si>
  <si>
    <t>von Fr. 21'000 bis Fr. 50'000</t>
  </si>
  <si>
    <t>von Fr. 550'000 bis Fr. 1'000'000</t>
  </si>
  <si>
    <t>über Fr. 1'000'000</t>
  </si>
  <si>
    <t>etc.</t>
  </si>
  <si>
    <t>von Fr. 5'100.00 bis Fr. 10'000.00</t>
  </si>
  <si>
    <t>Staatsgebühr</t>
  </si>
  <si>
    <t>Bitte Streitwert eingeben</t>
  </si>
  <si>
    <t>von Fr. 0.00 bis Fr. 5'000.00</t>
  </si>
  <si>
    <t>max. 50'000</t>
  </si>
  <si>
    <t>Gebührentarif gemäss § 3 Abs. 1 der Gebührenverordnung des Verwaltungsgerichts</t>
  </si>
  <si>
    <t>Gerichtsgebühr</t>
  </si>
  <si>
    <t>(GebV Vger) vom 4. März 2019</t>
  </si>
  <si>
    <t>von Fr. 55'000 bis Fr. 100'000</t>
  </si>
  <si>
    <t>von Fr. 260'000 bis Fr. 500'000</t>
  </si>
  <si>
    <t>von Fr. 105'000 bis Fr. 250'000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</si>
</sst>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0" fontId="4" fillId="0" borderId="0" xfId="0" applyFont="1" applyFill="1" applyBorder="1"/>
    <xf numFmtId="0" fontId="2" fillId="0" borderId="0" xfId="0" applyFont="1" applyFill="1" applyBorder="1" applyAlignment="1"/>
    <xf numFmtId="3" fontId="4" fillId="0" borderId="1" xfId="0" applyNumberFormat="1" applyFont="1" applyFill="1" applyBorder="1"/>
    <xf numFmtId="1" fontId="4" fillId="0" borderId="1" xfId="0" applyNumberFormat="1" applyFont="1" applyFill="1" applyBorder="1"/>
    <xf numFmtId="0" fontId="4" fillId="0" borderId="1" xfId="0" applyFont="1" applyFill="1" applyBorder="1"/>
    <xf numFmtId="10" fontId="4" fillId="0" borderId="1" xfId="1" applyNumberFormat="1" applyFont="1" applyFill="1" applyBorder="1"/>
    <xf numFmtId="3" fontId="4" fillId="0" borderId="0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0" fillId="2" borderId="6" xfId="0" applyFill="1" applyBorder="1"/>
    <xf numFmtId="0" fontId="0" fillId="2" borderId="0" xfId="0" applyFill="1" applyBorder="1"/>
    <xf numFmtId="4" fontId="0" fillId="2" borderId="11" xfId="0" applyNumberFormat="1" applyFill="1" applyBorder="1" applyProtection="1">
      <protection locked="0"/>
    </xf>
    <xf numFmtId="4" fontId="0" fillId="2" borderId="1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0" xfId="0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ySplit="4" topLeftCell="A11" activePane="bottomLeft" state="frozen"/>
      <selection pane="bottomLeft" activeCell="I21" sqref="I21"/>
    </sheetView>
  </sheetViews>
  <sheetFormatPr baseColWidth="10" defaultRowHeight="12.75" x14ac:dyDescent="0.2"/>
  <cols>
    <col min="3" max="3" width="13.140625" bestFit="1" customWidth="1"/>
    <col min="7" max="7" width="19" customWidth="1"/>
    <col min="14" max="14" width="18.7109375" customWidth="1"/>
    <col min="17" max="17" width="13.140625" bestFit="1" customWidth="1"/>
    <col min="21" max="21" width="16.5703125" customWidth="1"/>
  </cols>
  <sheetData>
    <row r="1" spans="1:21" ht="15" x14ac:dyDescent="0.25">
      <c r="A1" s="25" t="s">
        <v>13</v>
      </c>
      <c r="B1" s="25"/>
      <c r="C1" s="25"/>
      <c r="D1" s="25"/>
      <c r="E1" s="25"/>
      <c r="F1" s="25"/>
      <c r="G1" s="25"/>
      <c r="H1" s="25" t="s">
        <v>13</v>
      </c>
      <c r="I1" s="25"/>
      <c r="J1" s="25"/>
      <c r="K1" s="25"/>
      <c r="L1" s="25"/>
      <c r="M1" s="25"/>
      <c r="N1" s="25"/>
      <c r="O1" s="25" t="s">
        <v>13</v>
      </c>
      <c r="P1" s="25"/>
      <c r="Q1" s="25"/>
      <c r="R1" s="25"/>
      <c r="S1" s="25"/>
      <c r="T1" s="25"/>
      <c r="U1" s="25"/>
    </row>
    <row r="2" spans="1:21" ht="15" x14ac:dyDescent="0.25">
      <c r="A2" s="25" t="s">
        <v>15</v>
      </c>
      <c r="B2" s="25"/>
      <c r="C2" s="25"/>
      <c r="D2" s="25"/>
      <c r="E2" s="25"/>
      <c r="F2" s="25"/>
      <c r="G2" s="25"/>
      <c r="H2" s="25" t="s">
        <v>15</v>
      </c>
      <c r="I2" s="25"/>
      <c r="J2" s="25"/>
      <c r="K2" s="25"/>
      <c r="L2" s="25"/>
      <c r="M2" s="25"/>
      <c r="N2" s="25"/>
      <c r="O2" s="25" t="s">
        <v>15</v>
      </c>
      <c r="P2" s="25"/>
      <c r="Q2" s="25"/>
      <c r="R2" s="25"/>
      <c r="S2" s="25"/>
      <c r="T2" s="25"/>
      <c r="U2" s="25"/>
    </row>
    <row r="3" spans="1:21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 x14ac:dyDescent="0.25">
      <c r="A4" s="6" t="s">
        <v>0</v>
      </c>
      <c r="B4" s="6" t="s">
        <v>1</v>
      </c>
      <c r="C4" s="6" t="s">
        <v>2</v>
      </c>
      <c r="D4" s="4"/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4"/>
      <c r="L4" s="6" t="s">
        <v>0</v>
      </c>
      <c r="M4" s="6" t="s">
        <v>1</v>
      </c>
      <c r="N4" s="6" t="s">
        <v>2</v>
      </c>
      <c r="O4" s="6" t="s">
        <v>0</v>
      </c>
      <c r="P4" s="6" t="s">
        <v>1</v>
      </c>
      <c r="Q4" s="6" t="s">
        <v>2</v>
      </c>
      <c r="R4" s="4"/>
      <c r="S4" s="6" t="s">
        <v>0</v>
      </c>
      <c r="T4" s="6" t="s">
        <v>1</v>
      </c>
      <c r="U4" s="6" t="s">
        <v>2</v>
      </c>
    </row>
    <row r="5" spans="1:21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4.25" thickTop="1" thickBot="1" x14ac:dyDescent="0.25">
      <c r="A6" s="26" t="s">
        <v>11</v>
      </c>
      <c r="B6" s="27"/>
      <c r="C6" s="28"/>
      <c r="D6" s="5"/>
      <c r="E6" s="26" t="s">
        <v>8</v>
      </c>
      <c r="F6" s="27"/>
      <c r="G6" s="28"/>
      <c r="H6" s="26" t="s">
        <v>3</v>
      </c>
      <c r="I6" s="27"/>
      <c r="J6" s="28"/>
      <c r="K6" s="5"/>
      <c r="L6" s="26" t="s">
        <v>16</v>
      </c>
      <c r="M6" s="27"/>
      <c r="N6" s="28"/>
      <c r="O6" s="26" t="s">
        <v>17</v>
      </c>
      <c r="P6" s="27"/>
      <c r="Q6" s="28"/>
      <c r="R6" s="5"/>
      <c r="S6" s="26" t="s">
        <v>6</v>
      </c>
      <c r="T6" s="27"/>
      <c r="U6" s="28"/>
    </row>
    <row r="7" spans="1:21" ht="13.5" thickTop="1" x14ac:dyDescent="0.2">
      <c r="A7" s="6"/>
      <c r="B7" s="6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">
      <c r="A8" s="7">
        <v>0</v>
      </c>
      <c r="B8" s="8">
        <v>500</v>
      </c>
      <c r="C8" s="9"/>
      <c r="D8" s="5"/>
      <c r="E8" s="7">
        <v>5100</v>
      </c>
      <c r="F8" s="8">
        <f t="shared" ref="F8:F57" si="0">(E8-5000)/5000*600+500</f>
        <v>512</v>
      </c>
      <c r="G8" s="10">
        <f t="shared" ref="G8:G57" si="1">F8/E8</f>
        <v>0.10039215686274509</v>
      </c>
      <c r="H8" s="7">
        <v>11000</v>
      </c>
      <c r="I8" s="7">
        <f t="shared" ref="I8:I17" si="2">((H8-10000)/10000)*1100+1100</f>
        <v>1210</v>
      </c>
      <c r="J8" s="10">
        <f t="shared" ref="J8:J17" si="3">I8/H8</f>
        <v>0.11</v>
      </c>
      <c r="K8" s="5"/>
      <c r="L8" s="7">
        <v>55000</v>
      </c>
      <c r="M8" s="7">
        <f t="shared" ref="M8:M17" si="4">((L8-50000)/50000*2200+4400)</f>
        <v>4620</v>
      </c>
      <c r="N8" s="10">
        <f t="shared" ref="N8:N17" si="5">M8/L8</f>
        <v>8.4000000000000005E-2</v>
      </c>
      <c r="O8" s="7">
        <v>260000</v>
      </c>
      <c r="P8" s="7">
        <f t="shared" ref="P8:P32" si="6">((O8-250000)/250000)*5500+11000</f>
        <v>11220</v>
      </c>
      <c r="Q8" s="10">
        <f t="shared" ref="Q8:Q32" si="7">P8/O8</f>
        <v>4.3153846153846154E-2</v>
      </c>
      <c r="R8" s="5"/>
      <c r="S8" s="7">
        <v>1050000</v>
      </c>
      <c r="T8" s="7">
        <f>S8*U8</f>
        <v>23100</v>
      </c>
      <c r="U8" s="10">
        <v>2.1999999999999999E-2</v>
      </c>
    </row>
    <row r="9" spans="1:21" x14ac:dyDescent="0.2">
      <c r="A9" s="7">
        <v>100</v>
      </c>
      <c r="B9" s="8">
        <v>500</v>
      </c>
      <c r="C9" s="10">
        <f>B9/A9</f>
        <v>5</v>
      </c>
      <c r="D9" s="5"/>
      <c r="E9" s="7">
        <v>5200</v>
      </c>
      <c r="F9" s="8">
        <f t="shared" si="0"/>
        <v>524</v>
      </c>
      <c r="G9" s="10">
        <f t="shared" si="1"/>
        <v>0.10076923076923076</v>
      </c>
      <c r="H9" s="7">
        <v>12000</v>
      </c>
      <c r="I9" s="7">
        <f t="shared" si="2"/>
        <v>1320</v>
      </c>
      <c r="J9" s="10">
        <f t="shared" si="3"/>
        <v>0.11</v>
      </c>
      <c r="K9" s="5"/>
      <c r="L9" s="7">
        <v>60000</v>
      </c>
      <c r="M9" s="7">
        <f t="shared" si="4"/>
        <v>4840</v>
      </c>
      <c r="N9" s="10">
        <f t="shared" si="5"/>
        <v>8.0666666666666664E-2</v>
      </c>
      <c r="O9" s="7">
        <v>270000</v>
      </c>
      <c r="P9" s="7">
        <f t="shared" si="6"/>
        <v>11440</v>
      </c>
      <c r="Q9" s="10">
        <f t="shared" si="7"/>
        <v>4.2370370370370371E-2</v>
      </c>
      <c r="R9" s="5"/>
      <c r="S9" s="7">
        <v>1100000</v>
      </c>
      <c r="T9" s="7">
        <f t="shared" ref="T9:T32" si="8">S9*U9</f>
        <v>24200</v>
      </c>
      <c r="U9" s="10">
        <v>2.1999999999999999E-2</v>
      </c>
    </row>
    <row r="10" spans="1:21" x14ac:dyDescent="0.2">
      <c r="A10" s="7">
        <v>200</v>
      </c>
      <c r="B10" s="8">
        <v>500</v>
      </c>
      <c r="C10" s="10">
        <f t="shared" ref="C10:C58" si="9">B10/A10</f>
        <v>2.5</v>
      </c>
      <c r="D10" s="5"/>
      <c r="E10" s="7">
        <v>5300</v>
      </c>
      <c r="F10" s="8">
        <f t="shared" si="0"/>
        <v>536</v>
      </c>
      <c r="G10" s="10">
        <f t="shared" si="1"/>
        <v>0.10113207547169811</v>
      </c>
      <c r="H10" s="7">
        <v>13000</v>
      </c>
      <c r="I10" s="7">
        <f t="shared" si="2"/>
        <v>1430</v>
      </c>
      <c r="J10" s="10">
        <f t="shared" si="3"/>
        <v>0.11</v>
      </c>
      <c r="K10" s="5"/>
      <c r="L10" s="7">
        <v>65000</v>
      </c>
      <c r="M10" s="7">
        <f t="shared" si="4"/>
        <v>5060</v>
      </c>
      <c r="N10" s="10">
        <f t="shared" si="5"/>
        <v>7.7846153846153843E-2</v>
      </c>
      <c r="O10" s="7">
        <v>280000</v>
      </c>
      <c r="P10" s="7">
        <f t="shared" si="6"/>
        <v>11660</v>
      </c>
      <c r="Q10" s="10">
        <f t="shared" si="7"/>
        <v>4.1642857142857141E-2</v>
      </c>
      <c r="R10" s="5"/>
      <c r="S10" s="7">
        <v>1150000</v>
      </c>
      <c r="T10" s="7">
        <f t="shared" si="8"/>
        <v>25300</v>
      </c>
      <c r="U10" s="10">
        <v>2.1999999999999999E-2</v>
      </c>
    </row>
    <row r="11" spans="1:21" x14ac:dyDescent="0.2">
      <c r="A11" s="7">
        <v>300</v>
      </c>
      <c r="B11" s="8">
        <v>500</v>
      </c>
      <c r="C11" s="10">
        <f t="shared" si="9"/>
        <v>1.6666666666666667</v>
      </c>
      <c r="D11" s="5"/>
      <c r="E11" s="7">
        <v>5400</v>
      </c>
      <c r="F11" s="8">
        <f t="shared" si="0"/>
        <v>548</v>
      </c>
      <c r="G11" s="10">
        <f t="shared" si="1"/>
        <v>0.10148148148148148</v>
      </c>
      <c r="H11" s="7">
        <v>14000</v>
      </c>
      <c r="I11" s="7">
        <f t="shared" si="2"/>
        <v>1540</v>
      </c>
      <c r="J11" s="10">
        <f t="shared" si="3"/>
        <v>0.11</v>
      </c>
      <c r="K11" s="5"/>
      <c r="L11" s="7">
        <v>70000</v>
      </c>
      <c r="M11" s="7">
        <f t="shared" si="4"/>
        <v>5280</v>
      </c>
      <c r="N11" s="10">
        <f t="shared" si="5"/>
        <v>7.5428571428571428E-2</v>
      </c>
      <c r="O11" s="7">
        <v>290000</v>
      </c>
      <c r="P11" s="7">
        <f t="shared" si="6"/>
        <v>11880</v>
      </c>
      <c r="Q11" s="10">
        <f t="shared" si="7"/>
        <v>4.0965517241379312E-2</v>
      </c>
      <c r="R11" s="5"/>
      <c r="S11" s="7">
        <v>1200000</v>
      </c>
      <c r="T11" s="7">
        <f t="shared" si="8"/>
        <v>26400</v>
      </c>
      <c r="U11" s="10">
        <v>2.1999999999999999E-2</v>
      </c>
    </row>
    <row r="12" spans="1:21" x14ac:dyDescent="0.2">
      <c r="A12" s="7">
        <v>400</v>
      </c>
      <c r="B12" s="8">
        <v>500</v>
      </c>
      <c r="C12" s="10">
        <f t="shared" si="9"/>
        <v>1.25</v>
      </c>
      <c r="D12" s="5"/>
      <c r="E12" s="7">
        <v>5500</v>
      </c>
      <c r="F12" s="8">
        <f t="shared" si="0"/>
        <v>560</v>
      </c>
      <c r="G12" s="10">
        <f t="shared" si="1"/>
        <v>0.10181818181818182</v>
      </c>
      <c r="H12" s="7">
        <v>15000</v>
      </c>
      <c r="I12" s="7">
        <f t="shared" si="2"/>
        <v>1650</v>
      </c>
      <c r="J12" s="10">
        <f t="shared" si="3"/>
        <v>0.11</v>
      </c>
      <c r="K12" s="5"/>
      <c r="L12" s="7">
        <v>75000</v>
      </c>
      <c r="M12" s="7">
        <f t="shared" si="4"/>
        <v>5500</v>
      </c>
      <c r="N12" s="10">
        <f t="shared" si="5"/>
        <v>7.3333333333333334E-2</v>
      </c>
      <c r="O12" s="7">
        <v>300000</v>
      </c>
      <c r="P12" s="7">
        <f t="shared" si="6"/>
        <v>12100</v>
      </c>
      <c r="Q12" s="10">
        <f t="shared" si="7"/>
        <v>4.0333333333333332E-2</v>
      </c>
      <c r="R12" s="5"/>
      <c r="S12" s="7">
        <v>1250000</v>
      </c>
      <c r="T12" s="7">
        <f t="shared" si="8"/>
        <v>27500</v>
      </c>
      <c r="U12" s="10">
        <v>2.1999999999999999E-2</v>
      </c>
    </row>
    <row r="13" spans="1:21" x14ac:dyDescent="0.2">
      <c r="A13" s="7">
        <v>500</v>
      </c>
      <c r="B13" s="8">
        <v>500</v>
      </c>
      <c r="C13" s="10">
        <f t="shared" si="9"/>
        <v>1</v>
      </c>
      <c r="D13" s="5"/>
      <c r="E13" s="7">
        <v>5600</v>
      </c>
      <c r="F13" s="8">
        <f t="shared" si="0"/>
        <v>572</v>
      </c>
      <c r="G13" s="10">
        <f t="shared" si="1"/>
        <v>0.10214285714285715</v>
      </c>
      <c r="H13" s="7">
        <v>16000</v>
      </c>
      <c r="I13" s="7">
        <f t="shared" si="2"/>
        <v>1760</v>
      </c>
      <c r="J13" s="10">
        <f t="shared" si="3"/>
        <v>0.11</v>
      </c>
      <c r="K13" s="5"/>
      <c r="L13" s="7">
        <v>80000</v>
      </c>
      <c r="M13" s="7">
        <f t="shared" si="4"/>
        <v>5720</v>
      </c>
      <c r="N13" s="10">
        <f t="shared" si="5"/>
        <v>7.1499999999999994E-2</v>
      </c>
      <c r="O13" s="7">
        <v>310000</v>
      </c>
      <c r="P13" s="7">
        <f t="shared" si="6"/>
        <v>12320</v>
      </c>
      <c r="Q13" s="10">
        <f t="shared" si="7"/>
        <v>3.974193548387097E-2</v>
      </c>
      <c r="R13" s="5"/>
      <c r="S13" s="7">
        <v>1300000</v>
      </c>
      <c r="T13" s="7">
        <f t="shared" si="8"/>
        <v>28600</v>
      </c>
      <c r="U13" s="10">
        <v>2.1999999999999999E-2</v>
      </c>
    </row>
    <row r="14" spans="1:21" x14ac:dyDescent="0.2">
      <c r="A14" s="7">
        <v>600</v>
      </c>
      <c r="B14" s="8">
        <v>500</v>
      </c>
      <c r="C14" s="10">
        <f t="shared" si="9"/>
        <v>0.83333333333333337</v>
      </c>
      <c r="D14" s="5"/>
      <c r="E14" s="7">
        <v>5700</v>
      </c>
      <c r="F14" s="8">
        <f t="shared" si="0"/>
        <v>584</v>
      </c>
      <c r="G14" s="10">
        <f t="shared" si="1"/>
        <v>0.10245614035087719</v>
      </c>
      <c r="H14" s="7">
        <v>17000</v>
      </c>
      <c r="I14" s="7">
        <f t="shared" si="2"/>
        <v>1870</v>
      </c>
      <c r="J14" s="10">
        <f t="shared" si="3"/>
        <v>0.11</v>
      </c>
      <c r="K14" s="5"/>
      <c r="L14" s="7">
        <v>85000</v>
      </c>
      <c r="M14" s="7">
        <f t="shared" si="4"/>
        <v>5940</v>
      </c>
      <c r="N14" s="10">
        <f t="shared" si="5"/>
        <v>6.9882352941176465E-2</v>
      </c>
      <c r="O14" s="7">
        <v>320000</v>
      </c>
      <c r="P14" s="7">
        <f t="shared" si="6"/>
        <v>12540</v>
      </c>
      <c r="Q14" s="10">
        <f t="shared" si="7"/>
        <v>3.91875E-2</v>
      </c>
      <c r="R14" s="5"/>
      <c r="S14" s="7">
        <v>1350000</v>
      </c>
      <c r="T14" s="7">
        <f t="shared" si="8"/>
        <v>29700</v>
      </c>
      <c r="U14" s="10">
        <v>2.1999999999999999E-2</v>
      </c>
    </row>
    <row r="15" spans="1:21" x14ac:dyDescent="0.2">
      <c r="A15" s="7">
        <v>700</v>
      </c>
      <c r="B15" s="8">
        <v>500</v>
      </c>
      <c r="C15" s="10">
        <f t="shared" si="9"/>
        <v>0.7142857142857143</v>
      </c>
      <c r="D15" s="5"/>
      <c r="E15" s="7">
        <v>5800</v>
      </c>
      <c r="F15" s="8">
        <f t="shared" si="0"/>
        <v>596</v>
      </c>
      <c r="G15" s="10">
        <f t="shared" si="1"/>
        <v>0.10275862068965518</v>
      </c>
      <c r="H15" s="7">
        <v>18000</v>
      </c>
      <c r="I15" s="7">
        <f t="shared" si="2"/>
        <v>1980</v>
      </c>
      <c r="J15" s="10">
        <f t="shared" si="3"/>
        <v>0.11</v>
      </c>
      <c r="K15" s="5"/>
      <c r="L15" s="7">
        <v>90000</v>
      </c>
      <c r="M15" s="7">
        <f t="shared" si="4"/>
        <v>6160</v>
      </c>
      <c r="N15" s="10">
        <f t="shared" si="5"/>
        <v>6.8444444444444447E-2</v>
      </c>
      <c r="O15" s="7">
        <v>330000</v>
      </c>
      <c r="P15" s="7">
        <f t="shared" si="6"/>
        <v>12760</v>
      </c>
      <c r="Q15" s="10">
        <f t="shared" si="7"/>
        <v>3.8666666666666669E-2</v>
      </c>
      <c r="R15" s="5"/>
      <c r="S15" s="7">
        <v>1400000</v>
      </c>
      <c r="T15" s="7">
        <f t="shared" si="8"/>
        <v>30800</v>
      </c>
      <c r="U15" s="10">
        <v>2.1999999999999999E-2</v>
      </c>
    </row>
    <row r="16" spans="1:21" x14ac:dyDescent="0.2">
      <c r="A16" s="7">
        <v>800</v>
      </c>
      <c r="B16" s="8">
        <v>500</v>
      </c>
      <c r="C16" s="10">
        <f t="shared" si="9"/>
        <v>0.625</v>
      </c>
      <c r="D16" s="5"/>
      <c r="E16" s="7">
        <v>5900</v>
      </c>
      <c r="F16" s="8">
        <f t="shared" si="0"/>
        <v>608</v>
      </c>
      <c r="G16" s="10">
        <f t="shared" si="1"/>
        <v>0.10305084745762712</v>
      </c>
      <c r="H16" s="7">
        <v>19000</v>
      </c>
      <c r="I16" s="7">
        <f t="shared" si="2"/>
        <v>2090</v>
      </c>
      <c r="J16" s="10">
        <f t="shared" si="3"/>
        <v>0.11</v>
      </c>
      <c r="K16" s="5"/>
      <c r="L16" s="7">
        <v>95000</v>
      </c>
      <c r="M16" s="7">
        <f t="shared" si="4"/>
        <v>6380</v>
      </c>
      <c r="N16" s="10">
        <f t="shared" si="5"/>
        <v>6.7157894736842111E-2</v>
      </c>
      <c r="O16" s="7">
        <v>340000</v>
      </c>
      <c r="P16" s="7">
        <f t="shared" si="6"/>
        <v>12980</v>
      </c>
      <c r="Q16" s="10">
        <f t="shared" si="7"/>
        <v>3.8176470588235291E-2</v>
      </c>
      <c r="R16" s="5"/>
      <c r="S16" s="7">
        <v>1450000</v>
      </c>
      <c r="T16" s="7">
        <f t="shared" si="8"/>
        <v>31899.999999999996</v>
      </c>
      <c r="U16" s="10">
        <v>2.1999999999999999E-2</v>
      </c>
    </row>
    <row r="17" spans="1:21" x14ac:dyDescent="0.2">
      <c r="A17" s="7">
        <v>900</v>
      </c>
      <c r="B17" s="8">
        <v>500</v>
      </c>
      <c r="C17" s="10">
        <f t="shared" si="9"/>
        <v>0.55555555555555558</v>
      </c>
      <c r="D17" s="5"/>
      <c r="E17" s="7">
        <v>6000</v>
      </c>
      <c r="F17" s="8">
        <f t="shared" si="0"/>
        <v>620</v>
      </c>
      <c r="G17" s="10">
        <f t="shared" si="1"/>
        <v>0.10333333333333333</v>
      </c>
      <c r="H17" s="7">
        <v>20000</v>
      </c>
      <c r="I17" s="7">
        <f t="shared" si="2"/>
        <v>2200</v>
      </c>
      <c r="J17" s="10">
        <f t="shared" si="3"/>
        <v>0.11</v>
      </c>
      <c r="K17" s="5"/>
      <c r="L17" s="7">
        <v>100000</v>
      </c>
      <c r="M17" s="7">
        <f t="shared" si="4"/>
        <v>6600</v>
      </c>
      <c r="N17" s="10">
        <f t="shared" si="5"/>
        <v>6.6000000000000003E-2</v>
      </c>
      <c r="O17" s="7">
        <v>350000</v>
      </c>
      <c r="P17" s="7">
        <f t="shared" si="6"/>
        <v>13200</v>
      </c>
      <c r="Q17" s="10">
        <f t="shared" si="7"/>
        <v>3.7714285714285714E-2</v>
      </c>
      <c r="R17" s="5"/>
      <c r="S17" s="7">
        <v>1500000</v>
      </c>
      <c r="T17" s="7">
        <f t="shared" si="8"/>
        <v>33000</v>
      </c>
      <c r="U17" s="10">
        <v>2.1999999999999999E-2</v>
      </c>
    </row>
    <row r="18" spans="1:21" ht="13.5" thickBot="1" x14ac:dyDescent="0.25">
      <c r="A18" s="7">
        <v>1000</v>
      </c>
      <c r="B18" s="8">
        <v>500</v>
      </c>
      <c r="C18" s="10">
        <f t="shared" si="9"/>
        <v>0.5</v>
      </c>
      <c r="D18" s="5"/>
      <c r="E18" s="7">
        <v>6100</v>
      </c>
      <c r="F18" s="8">
        <f t="shared" si="0"/>
        <v>632</v>
      </c>
      <c r="G18" s="10">
        <f t="shared" si="1"/>
        <v>0.10360655737704919</v>
      </c>
      <c r="H18" s="5"/>
      <c r="I18" s="5"/>
      <c r="J18" s="5"/>
      <c r="K18" s="5"/>
      <c r="L18" s="5"/>
      <c r="M18" s="11"/>
      <c r="N18" s="5"/>
      <c r="O18" s="7">
        <v>360000</v>
      </c>
      <c r="P18" s="7">
        <f t="shared" si="6"/>
        <v>13420</v>
      </c>
      <c r="Q18" s="10">
        <f t="shared" si="7"/>
        <v>3.7277777777777778E-2</v>
      </c>
      <c r="R18" s="5"/>
      <c r="S18" s="7">
        <v>1550000</v>
      </c>
      <c r="T18" s="7">
        <f t="shared" si="8"/>
        <v>34100</v>
      </c>
      <c r="U18" s="10">
        <v>2.1999999999999999E-2</v>
      </c>
    </row>
    <row r="19" spans="1:21" ht="14.25" thickTop="1" thickBot="1" x14ac:dyDescent="0.25">
      <c r="A19" s="7">
        <v>1100</v>
      </c>
      <c r="B19" s="8">
        <v>500</v>
      </c>
      <c r="C19" s="10">
        <f t="shared" si="9"/>
        <v>0.45454545454545453</v>
      </c>
      <c r="D19" s="5"/>
      <c r="E19" s="7">
        <v>6200</v>
      </c>
      <c r="F19" s="8">
        <f t="shared" si="0"/>
        <v>644</v>
      </c>
      <c r="G19" s="10">
        <f t="shared" si="1"/>
        <v>0.10387096774193548</v>
      </c>
      <c r="H19" s="26" t="s">
        <v>4</v>
      </c>
      <c r="I19" s="27"/>
      <c r="J19" s="28"/>
      <c r="K19" s="5"/>
      <c r="L19" s="26" t="s">
        <v>18</v>
      </c>
      <c r="M19" s="27"/>
      <c r="N19" s="28"/>
      <c r="O19" s="7">
        <v>370000</v>
      </c>
      <c r="P19" s="7">
        <f t="shared" si="6"/>
        <v>13640</v>
      </c>
      <c r="Q19" s="10">
        <f t="shared" si="7"/>
        <v>3.6864864864864864E-2</v>
      </c>
      <c r="R19" s="5"/>
      <c r="S19" s="7">
        <v>1600000</v>
      </c>
      <c r="T19" s="7">
        <f t="shared" si="8"/>
        <v>35200</v>
      </c>
      <c r="U19" s="10">
        <v>2.1999999999999999E-2</v>
      </c>
    </row>
    <row r="20" spans="1:21" ht="13.5" thickTop="1" x14ac:dyDescent="0.2">
      <c r="A20" s="7">
        <v>1200</v>
      </c>
      <c r="B20" s="8">
        <v>500</v>
      </c>
      <c r="C20" s="10">
        <f t="shared" si="9"/>
        <v>0.41666666666666669</v>
      </c>
      <c r="D20" s="5"/>
      <c r="E20" s="7">
        <v>6300</v>
      </c>
      <c r="F20" s="8">
        <f t="shared" si="0"/>
        <v>656</v>
      </c>
      <c r="G20" s="10">
        <f t="shared" si="1"/>
        <v>0.10412698412698412</v>
      </c>
      <c r="H20" s="5"/>
      <c r="I20" s="5"/>
      <c r="J20" s="5"/>
      <c r="K20" s="5"/>
      <c r="L20" s="5"/>
      <c r="M20" s="5"/>
      <c r="N20" s="5"/>
      <c r="O20" s="7">
        <v>380000</v>
      </c>
      <c r="P20" s="7">
        <f t="shared" si="6"/>
        <v>13860</v>
      </c>
      <c r="Q20" s="10">
        <f t="shared" si="7"/>
        <v>3.6473684210526318E-2</v>
      </c>
      <c r="R20" s="5"/>
      <c r="S20" s="7">
        <v>1650000</v>
      </c>
      <c r="T20" s="7">
        <f t="shared" si="8"/>
        <v>36300</v>
      </c>
      <c r="U20" s="10">
        <v>2.1999999999999999E-2</v>
      </c>
    </row>
    <row r="21" spans="1:21" x14ac:dyDescent="0.2">
      <c r="A21" s="7">
        <v>1300</v>
      </c>
      <c r="B21" s="8">
        <v>500</v>
      </c>
      <c r="C21" s="10">
        <f t="shared" si="9"/>
        <v>0.38461538461538464</v>
      </c>
      <c r="D21" s="5"/>
      <c r="E21" s="7">
        <v>6400</v>
      </c>
      <c r="F21" s="8">
        <f t="shared" si="0"/>
        <v>668</v>
      </c>
      <c r="G21" s="10">
        <f t="shared" si="1"/>
        <v>0.104375</v>
      </c>
      <c r="H21" s="7">
        <v>21000</v>
      </c>
      <c r="I21" s="8">
        <f t="shared" ref="I21:I50" si="10">((H21-20000)/30000)*2200+2200</f>
        <v>2273.3333333333335</v>
      </c>
      <c r="J21" s="10">
        <f t="shared" ref="J21:J50" si="11">I21/H21</f>
        <v>0.10825396825396826</v>
      </c>
      <c r="K21" s="5"/>
      <c r="L21" s="7">
        <v>105000</v>
      </c>
      <c r="M21" s="8">
        <f t="shared" ref="M21:M50" si="12">((L21-100000)/150000)*4400+6600</f>
        <v>6746.666666666667</v>
      </c>
      <c r="N21" s="10">
        <f t="shared" ref="N21:N50" si="13">M21/L21</f>
        <v>6.4253968253968258E-2</v>
      </c>
      <c r="O21" s="7">
        <v>390000</v>
      </c>
      <c r="P21" s="7">
        <f t="shared" si="6"/>
        <v>14080</v>
      </c>
      <c r="Q21" s="10">
        <f t="shared" si="7"/>
        <v>3.61025641025641E-2</v>
      </c>
      <c r="R21" s="5"/>
      <c r="S21" s="7">
        <v>1700000</v>
      </c>
      <c r="T21" s="7">
        <f t="shared" si="8"/>
        <v>37400</v>
      </c>
      <c r="U21" s="10">
        <v>2.1999999999999999E-2</v>
      </c>
    </row>
    <row r="22" spans="1:21" x14ac:dyDescent="0.2">
      <c r="A22" s="7">
        <v>1400</v>
      </c>
      <c r="B22" s="8">
        <v>500</v>
      </c>
      <c r="C22" s="10">
        <f t="shared" si="9"/>
        <v>0.35714285714285715</v>
      </c>
      <c r="D22" s="5"/>
      <c r="E22" s="7">
        <v>6500</v>
      </c>
      <c r="F22" s="8">
        <f t="shared" si="0"/>
        <v>680</v>
      </c>
      <c r="G22" s="10">
        <f t="shared" si="1"/>
        <v>0.10461538461538461</v>
      </c>
      <c r="H22" s="7">
        <v>22000</v>
      </c>
      <c r="I22" s="8">
        <f t="shared" si="10"/>
        <v>2346.6666666666665</v>
      </c>
      <c r="J22" s="10">
        <f t="shared" si="11"/>
        <v>0.10666666666666666</v>
      </c>
      <c r="K22" s="5"/>
      <c r="L22" s="7">
        <v>110000</v>
      </c>
      <c r="M22" s="8">
        <f t="shared" si="12"/>
        <v>6893.333333333333</v>
      </c>
      <c r="N22" s="10">
        <f t="shared" si="13"/>
        <v>6.2666666666666662E-2</v>
      </c>
      <c r="O22" s="7">
        <v>400000</v>
      </c>
      <c r="P22" s="7">
        <f t="shared" si="6"/>
        <v>14300</v>
      </c>
      <c r="Q22" s="10">
        <f t="shared" si="7"/>
        <v>3.5749999999999997E-2</v>
      </c>
      <c r="R22" s="5"/>
      <c r="S22" s="7">
        <v>1750000</v>
      </c>
      <c r="T22" s="7">
        <f t="shared" si="8"/>
        <v>38500</v>
      </c>
      <c r="U22" s="10">
        <v>2.1999999999999999E-2</v>
      </c>
    </row>
    <row r="23" spans="1:21" x14ac:dyDescent="0.2">
      <c r="A23" s="7">
        <v>1500</v>
      </c>
      <c r="B23" s="8">
        <v>500</v>
      </c>
      <c r="C23" s="10">
        <f t="shared" si="9"/>
        <v>0.33333333333333331</v>
      </c>
      <c r="D23" s="5"/>
      <c r="E23" s="7">
        <v>6600</v>
      </c>
      <c r="F23" s="8">
        <f t="shared" si="0"/>
        <v>692</v>
      </c>
      <c r="G23" s="10">
        <f t="shared" si="1"/>
        <v>0.10484848484848484</v>
      </c>
      <c r="H23" s="7">
        <v>23000</v>
      </c>
      <c r="I23" s="8">
        <f t="shared" si="10"/>
        <v>2420</v>
      </c>
      <c r="J23" s="10">
        <f t="shared" si="11"/>
        <v>0.10521739130434783</v>
      </c>
      <c r="K23" s="5"/>
      <c r="L23" s="7">
        <v>115000</v>
      </c>
      <c r="M23" s="8">
        <f t="shared" si="12"/>
        <v>7040</v>
      </c>
      <c r="N23" s="10">
        <f t="shared" si="13"/>
        <v>6.1217391304347828E-2</v>
      </c>
      <c r="O23" s="7">
        <v>410000</v>
      </c>
      <c r="P23" s="7">
        <f t="shared" si="6"/>
        <v>14520</v>
      </c>
      <c r="Q23" s="10">
        <f t="shared" si="7"/>
        <v>3.541463414634146E-2</v>
      </c>
      <c r="R23" s="5"/>
      <c r="S23" s="7">
        <v>1800000</v>
      </c>
      <c r="T23" s="7">
        <f t="shared" si="8"/>
        <v>39600</v>
      </c>
      <c r="U23" s="10">
        <v>2.1999999999999999E-2</v>
      </c>
    </row>
    <row r="24" spans="1:21" x14ac:dyDescent="0.2">
      <c r="A24" s="7">
        <v>1600</v>
      </c>
      <c r="B24" s="8">
        <v>500</v>
      </c>
      <c r="C24" s="10">
        <f t="shared" si="9"/>
        <v>0.3125</v>
      </c>
      <c r="D24" s="5"/>
      <c r="E24" s="7">
        <v>6700</v>
      </c>
      <c r="F24" s="8">
        <f t="shared" si="0"/>
        <v>704</v>
      </c>
      <c r="G24" s="10">
        <f t="shared" si="1"/>
        <v>0.10507462686567164</v>
      </c>
      <c r="H24" s="7">
        <v>24000</v>
      </c>
      <c r="I24" s="8">
        <f t="shared" si="10"/>
        <v>2493.3333333333335</v>
      </c>
      <c r="J24" s="10">
        <f t="shared" si="11"/>
        <v>0.10388888888888889</v>
      </c>
      <c r="K24" s="5"/>
      <c r="L24" s="7">
        <v>120000</v>
      </c>
      <c r="M24" s="8">
        <f t="shared" si="12"/>
        <v>7186.666666666667</v>
      </c>
      <c r="N24" s="10">
        <f t="shared" si="13"/>
        <v>5.9888888888888894E-2</v>
      </c>
      <c r="O24" s="7">
        <v>420000</v>
      </c>
      <c r="P24" s="7">
        <f t="shared" si="6"/>
        <v>14740</v>
      </c>
      <c r="Q24" s="10">
        <f t="shared" si="7"/>
        <v>3.5095238095238096E-2</v>
      </c>
      <c r="R24" s="5"/>
      <c r="S24" s="7">
        <v>1850000</v>
      </c>
      <c r="T24" s="7">
        <f t="shared" si="8"/>
        <v>40700</v>
      </c>
      <c r="U24" s="10">
        <v>2.1999999999999999E-2</v>
      </c>
    </row>
    <row r="25" spans="1:21" x14ac:dyDescent="0.2">
      <c r="A25" s="7">
        <v>1700</v>
      </c>
      <c r="B25" s="8">
        <v>500</v>
      </c>
      <c r="C25" s="10">
        <f t="shared" si="9"/>
        <v>0.29411764705882354</v>
      </c>
      <c r="D25" s="5"/>
      <c r="E25" s="7">
        <v>6800</v>
      </c>
      <c r="F25" s="8">
        <f t="shared" si="0"/>
        <v>716</v>
      </c>
      <c r="G25" s="10">
        <f t="shared" si="1"/>
        <v>0.10529411764705883</v>
      </c>
      <c r="H25" s="7">
        <v>25000</v>
      </c>
      <c r="I25" s="8">
        <f t="shared" si="10"/>
        <v>2566.6666666666665</v>
      </c>
      <c r="J25" s="10">
        <f t="shared" si="11"/>
        <v>0.10266666666666666</v>
      </c>
      <c r="K25" s="5"/>
      <c r="L25" s="7">
        <v>125000</v>
      </c>
      <c r="M25" s="8">
        <f t="shared" si="12"/>
        <v>7333.333333333333</v>
      </c>
      <c r="N25" s="10">
        <f t="shared" si="13"/>
        <v>5.8666666666666666E-2</v>
      </c>
      <c r="O25" s="7">
        <v>430000</v>
      </c>
      <c r="P25" s="7">
        <f t="shared" si="6"/>
        <v>14960</v>
      </c>
      <c r="Q25" s="10">
        <f t="shared" si="7"/>
        <v>3.4790697674418607E-2</v>
      </c>
      <c r="R25" s="5"/>
      <c r="S25" s="7">
        <v>1900000</v>
      </c>
      <c r="T25" s="7">
        <f t="shared" si="8"/>
        <v>41800</v>
      </c>
      <c r="U25" s="10">
        <v>2.1999999999999999E-2</v>
      </c>
    </row>
    <row r="26" spans="1:21" x14ac:dyDescent="0.2">
      <c r="A26" s="7">
        <v>1800</v>
      </c>
      <c r="B26" s="8">
        <v>500</v>
      </c>
      <c r="C26" s="10">
        <f t="shared" si="9"/>
        <v>0.27777777777777779</v>
      </c>
      <c r="D26" s="5"/>
      <c r="E26" s="7">
        <v>6900</v>
      </c>
      <c r="F26" s="8">
        <f t="shared" si="0"/>
        <v>728</v>
      </c>
      <c r="G26" s="10">
        <f t="shared" si="1"/>
        <v>0.10550724637681159</v>
      </c>
      <c r="H26" s="7">
        <v>26000</v>
      </c>
      <c r="I26" s="8">
        <f t="shared" si="10"/>
        <v>2640</v>
      </c>
      <c r="J26" s="10">
        <f t="shared" si="11"/>
        <v>0.10153846153846154</v>
      </c>
      <c r="K26" s="5"/>
      <c r="L26" s="7">
        <v>130000</v>
      </c>
      <c r="M26" s="8">
        <f t="shared" si="12"/>
        <v>7480</v>
      </c>
      <c r="N26" s="10">
        <f t="shared" si="13"/>
        <v>5.7538461538461538E-2</v>
      </c>
      <c r="O26" s="7">
        <v>440000</v>
      </c>
      <c r="P26" s="7">
        <f t="shared" si="6"/>
        <v>15180</v>
      </c>
      <c r="Q26" s="10">
        <f t="shared" si="7"/>
        <v>3.4500000000000003E-2</v>
      </c>
      <c r="R26" s="5"/>
      <c r="S26" s="7">
        <v>1950000</v>
      </c>
      <c r="T26" s="7">
        <f t="shared" si="8"/>
        <v>42900</v>
      </c>
      <c r="U26" s="10">
        <v>2.1999999999999999E-2</v>
      </c>
    </row>
    <row r="27" spans="1:21" x14ac:dyDescent="0.2">
      <c r="A27" s="7">
        <v>1900</v>
      </c>
      <c r="B27" s="8">
        <v>500</v>
      </c>
      <c r="C27" s="10">
        <f t="shared" si="9"/>
        <v>0.26315789473684209</v>
      </c>
      <c r="D27" s="5"/>
      <c r="E27" s="7">
        <v>7000</v>
      </c>
      <c r="F27" s="8">
        <f t="shared" si="0"/>
        <v>740</v>
      </c>
      <c r="G27" s="10">
        <f t="shared" si="1"/>
        <v>0.10571428571428572</v>
      </c>
      <c r="H27" s="7">
        <v>27000</v>
      </c>
      <c r="I27" s="8">
        <f t="shared" si="10"/>
        <v>2713.3333333333335</v>
      </c>
      <c r="J27" s="10">
        <f t="shared" si="11"/>
        <v>0.10049382716049383</v>
      </c>
      <c r="K27" s="5"/>
      <c r="L27" s="7">
        <v>135000</v>
      </c>
      <c r="M27" s="8">
        <f t="shared" si="12"/>
        <v>7626.666666666667</v>
      </c>
      <c r="N27" s="10">
        <f t="shared" si="13"/>
        <v>5.649382716049383E-2</v>
      </c>
      <c r="O27" s="7">
        <v>450000</v>
      </c>
      <c r="P27" s="7">
        <f t="shared" si="6"/>
        <v>15400</v>
      </c>
      <c r="Q27" s="10">
        <f t="shared" si="7"/>
        <v>3.4222222222222223E-2</v>
      </c>
      <c r="R27" s="5"/>
      <c r="S27" s="7">
        <v>2000000</v>
      </c>
      <c r="T27" s="7">
        <f t="shared" si="8"/>
        <v>44000</v>
      </c>
      <c r="U27" s="10">
        <v>2.1999999999999999E-2</v>
      </c>
    </row>
    <row r="28" spans="1:21" x14ac:dyDescent="0.2">
      <c r="A28" s="7">
        <v>2000</v>
      </c>
      <c r="B28" s="8">
        <v>500</v>
      </c>
      <c r="C28" s="10">
        <f t="shared" si="9"/>
        <v>0.25</v>
      </c>
      <c r="D28" s="5"/>
      <c r="E28" s="7">
        <v>7100</v>
      </c>
      <c r="F28" s="8">
        <f t="shared" si="0"/>
        <v>752</v>
      </c>
      <c r="G28" s="10">
        <f t="shared" si="1"/>
        <v>0.10591549295774648</v>
      </c>
      <c r="H28" s="7">
        <v>28000</v>
      </c>
      <c r="I28" s="8">
        <f t="shared" si="10"/>
        <v>2786.6666666666665</v>
      </c>
      <c r="J28" s="10">
        <f t="shared" si="11"/>
        <v>9.9523809523809514E-2</v>
      </c>
      <c r="K28" s="5"/>
      <c r="L28" s="7">
        <v>140000</v>
      </c>
      <c r="M28" s="8">
        <f t="shared" si="12"/>
        <v>7773.333333333333</v>
      </c>
      <c r="N28" s="10">
        <f t="shared" si="13"/>
        <v>5.5523809523809524E-2</v>
      </c>
      <c r="O28" s="7">
        <v>460000</v>
      </c>
      <c r="P28" s="7">
        <f t="shared" si="6"/>
        <v>15620</v>
      </c>
      <c r="Q28" s="10">
        <f t="shared" si="7"/>
        <v>3.3956521739130434E-2</v>
      </c>
      <c r="R28" s="5"/>
      <c r="S28" s="7">
        <v>2050000</v>
      </c>
      <c r="T28" s="7">
        <f t="shared" si="8"/>
        <v>45100</v>
      </c>
      <c r="U28" s="10">
        <v>2.1999999999999999E-2</v>
      </c>
    </row>
    <row r="29" spans="1:21" x14ac:dyDescent="0.2">
      <c r="A29" s="7">
        <v>2100</v>
      </c>
      <c r="B29" s="8">
        <v>500</v>
      </c>
      <c r="C29" s="10">
        <f t="shared" si="9"/>
        <v>0.23809523809523808</v>
      </c>
      <c r="D29" s="5"/>
      <c r="E29" s="7">
        <v>7200</v>
      </c>
      <c r="F29" s="8">
        <f t="shared" si="0"/>
        <v>764</v>
      </c>
      <c r="G29" s="10">
        <f t="shared" si="1"/>
        <v>0.10611111111111111</v>
      </c>
      <c r="H29" s="7">
        <v>29000</v>
      </c>
      <c r="I29" s="8">
        <f t="shared" si="10"/>
        <v>2860</v>
      </c>
      <c r="J29" s="10">
        <f t="shared" si="11"/>
        <v>9.8620689655172414E-2</v>
      </c>
      <c r="K29" s="5"/>
      <c r="L29" s="7">
        <v>145000</v>
      </c>
      <c r="M29" s="8">
        <f t="shared" si="12"/>
        <v>7920</v>
      </c>
      <c r="N29" s="10">
        <f t="shared" si="13"/>
        <v>5.4620689655172416E-2</v>
      </c>
      <c r="O29" s="7">
        <v>470000</v>
      </c>
      <c r="P29" s="7">
        <f t="shared" si="6"/>
        <v>15840</v>
      </c>
      <c r="Q29" s="10">
        <f t="shared" si="7"/>
        <v>3.370212765957447E-2</v>
      </c>
      <c r="R29" s="5"/>
      <c r="S29" s="7">
        <v>2100000</v>
      </c>
      <c r="T29" s="7">
        <f t="shared" si="8"/>
        <v>46200</v>
      </c>
      <c r="U29" s="10">
        <v>2.1999999999999999E-2</v>
      </c>
    </row>
    <row r="30" spans="1:21" x14ac:dyDescent="0.2">
      <c r="A30" s="7">
        <v>2200</v>
      </c>
      <c r="B30" s="8">
        <v>500</v>
      </c>
      <c r="C30" s="10">
        <f t="shared" si="9"/>
        <v>0.22727272727272727</v>
      </c>
      <c r="D30" s="5"/>
      <c r="E30" s="7">
        <v>7300</v>
      </c>
      <c r="F30" s="8">
        <f t="shared" si="0"/>
        <v>776</v>
      </c>
      <c r="G30" s="10">
        <f t="shared" si="1"/>
        <v>0.10630136986301369</v>
      </c>
      <c r="H30" s="7">
        <v>30000</v>
      </c>
      <c r="I30" s="8">
        <f t="shared" si="10"/>
        <v>2933.333333333333</v>
      </c>
      <c r="J30" s="10">
        <f t="shared" si="11"/>
        <v>9.7777777777777769E-2</v>
      </c>
      <c r="K30" s="5"/>
      <c r="L30" s="7">
        <v>150000</v>
      </c>
      <c r="M30" s="8">
        <f t="shared" si="12"/>
        <v>8066.6666666666661</v>
      </c>
      <c r="N30" s="10">
        <f t="shared" si="13"/>
        <v>5.3777777777777772E-2</v>
      </c>
      <c r="O30" s="7">
        <v>480000</v>
      </c>
      <c r="P30" s="7">
        <f t="shared" si="6"/>
        <v>16060</v>
      </c>
      <c r="Q30" s="10">
        <f t="shared" si="7"/>
        <v>3.3458333333333333E-2</v>
      </c>
      <c r="R30" s="5"/>
      <c r="S30" s="7">
        <v>2150000</v>
      </c>
      <c r="T30" s="7">
        <f t="shared" si="8"/>
        <v>47300</v>
      </c>
      <c r="U30" s="10">
        <v>2.1999999999999999E-2</v>
      </c>
    </row>
    <row r="31" spans="1:21" x14ac:dyDescent="0.2">
      <c r="A31" s="7">
        <v>2300</v>
      </c>
      <c r="B31" s="8">
        <v>500</v>
      </c>
      <c r="C31" s="10">
        <f t="shared" si="9"/>
        <v>0.21739130434782608</v>
      </c>
      <c r="D31" s="5"/>
      <c r="E31" s="7">
        <v>7400</v>
      </c>
      <c r="F31" s="8">
        <f t="shared" si="0"/>
        <v>788</v>
      </c>
      <c r="G31" s="10">
        <f t="shared" si="1"/>
        <v>0.10648648648648648</v>
      </c>
      <c r="H31" s="7">
        <v>31000</v>
      </c>
      <c r="I31" s="8">
        <f t="shared" si="10"/>
        <v>3006.6666666666665</v>
      </c>
      <c r="J31" s="10">
        <f t="shared" si="11"/>
        <v>9.6989247311827953E-2</v>
      </c>
      <c r="K31" s="5"/>
      <c r="L31" s="7">
        <v>155000</v>
      </c>
      <c r="M31" s="8">
        <f t="shared" si="12"/>
        <v>8213.3333333333339</v>
      </c>
      <c r="N31" s="10">
        <f t="shared" si="13"/>
        <v>5.2989247311827962E-2</v>
      </c>
      <c r="O31" s="7">
        <v>490000</v>
      </c>
      <c r="P31" s="7">
        <f t="shared" si="6"/>
        <v>16280</v>
      </c>
      <c r="Q31" s="10">
        <f t="shared" si="7"/>
        <v>3.3224489795918369E-2</v>
      </c>
      <c r="R31" s="5"/>
      <c r="S31" s="7">
        <v>2200000</v>
      </c>
      <c r="T31" s="7">
        <f t="shared" si="8"/>
        <v>48400</v>
      </c>
      <c r="U31" s="10">
        <v>2.1999999999999999E-2</v>
      </c>
    </row>
    <row r="32" spans="1:21" x14ac:dyDescent="0.2">
      <c r="A32" s="7">
        <v>2400</v>
      </c>
      <c r="B32" s="8">
        <v>500</v>
      </c>
      <c r="C32" s="10">
        <f t="shared" si="9"/>
        <v>0.20833333333333334</v>
      </c>
      <c r="D32" s="5"/>
      <c r="E32" s="7">
        <v>7500</v>
      </c>
      <c r="F32" s="8">
        <f t="shared" si="0"/>
        <v>800</v>
      </c>
      <c r="G32" s="10">
        <f t="shared" si="1"/>
        <v>0.10666666666666667</v>
      </c>
      <c r="H32" s="7">
        <v>32000</v>
      </c>
      <c r="I32" s="8">
        <f t="shared" si="10"/>
        <v>3080</v>
      </c>
      <c r="J32" s="10">
        <f t="shared" si="11"/>
        <v>9.6250000000000002E-2</v>
      </c>
      <c r="K32" s="5"/>
      <c r="L32" s="7">
        <v>160000</v>
      </c>
      <c r="M32" s="8">
        <f t="shared" si="12"/>
        <v>8360</v>
      </c>
      <c r="N32" s="10">
        <f t="shared" si="13"/>
        <v>5.2249999999999998E-2</v>
      </c>
      <c r="O32" s="7">
        <v>500000</v>
      </c>
      <c r="P32" s="7">
        <f t="shared" si="6"/>
        <v>16500</v>
      </c>
      <c r="Q32" s="10">
        <f t="shared" si="7"/>
        <v>3.3000000000000002E-2</v>
      </c>
      <c r="R32" s="5"/>
      <c r="S32" s="7">
        <v>2250000</v>
      </c>
      <c r="T32" s="7">
        <f t="shared" si="8"/>
        <v>49500</v>
      </c>
      <c r="U32" s="10">
        <v>2.1999999999999999E-2</v>
      </c>
    </row>
    <row r="33" spans="1:21" ht="13.5" thickBot="1" x14ac:dyDescent="0.25">
      <c r="A33" s="7">
        <v>2500</v>
      </c>
      <c r="B33" s="8">
        <v>500</v>
      </c>
      <c r="C33" s="10">
        <f t="shared" si="9"/>
        <v>0.2</v>
      </c>
      <c r="D33" s="5"/>
      <c r="E33" s="7">
        <v>7600</v>
      </c>
      <c r="F33" s="8">
        <f t="shared" si="0"/>
        <v>812</v>
      </c>
      <c r="G33" s="10">
        <f t="shared" si="1"/>
        <v>0.10684210526315789</v>
      </c>
      <c r="H33" s="7">
        <v>33000</v>
      </c>
      <c r="I33" s="8">
        <f t="shared" si="10"/>
        <v>3153.3333333333335</v>
      </c>
      <c r="J33" s="10">
        <f t="shared" si="11"/>
        <v>9.555555555555556E-2</v>
      </c>
      <c r="K33" s="5"/>
      <c r="L33" s="7">
        <v>165000</v>
      </c>
      <c r="M33" s="8">
        <f t="shared" si="12"/>
        <v>8506.6666666666661</v>
      </c>
      <c r="N33" s="10">
        <f t="shared" si="13"/>
        <v>5.1555555555555549E-2</v>
      </c>
      <c r="O33" s="5"/>
      <c r="P33" s="5"/>
      <c r="Q33" s="5"/>
      <c r="R33" s="5"/>
      <c r="S33" s="7">
        <v>2300000</v>
      </c>
      <c r="T33" s="7">
        <v>50000</v>
      </c>
      <c r="U33" s="10">
        <f t="shared" ref="U33:U49" si="14">T33/S33</f>
        <v>2.1739130434782608E-2</v>
      </c>
    </row>
    <row r="34" spans="1:21" ht="14.25" thickTop="1" thickBot="1" x14ac:dyDescent="0.25">
      <c r="A34" s="7">
        <v>2600</v>
      </c>
      <c r="B34" s="8">
        <v>500</v>
      </c>
      <c r="C34" s="10">
        <f t="shared" si="9"/>
        <v>0.19230769230769232</v>
      </c>
      <c r="D34" s="5"/>
      <c r="E34" s="7">
        <v>7700</v>
      </c>
      <c r="F34" s="8">
        <f t="shared" si="0"/>
        <v>824</v>
      </c>
      <c r="G34" s="10">
        <f t="shared" si="1"/>
        <v>0.10701298701298702</v>
      </c>
      <c r="H34" s="7">
        <v>34000</v>
      </c>
      <c r="I34" s="8">
        <f t="shared" si="10"/>
        <v>3226.666666666667</v>
      </c>
      <c r="J34" s="10">
        <f t="shared" si="11"/>
        <v>9.4901960784313732E-2</v>
      </c>
      <c r="K34" s="5"/>
      <c r="L34" s="7">
        <v>170000</v>
      </c>
      <c r="M34" s="8">
        <f t="shared" si="12"/>
        <v>8653.3333333333339</v>
      </c>
      <c r="N34" s="10">
        <f t="shared" si="13"/>
        <v>5.0901960784313728E-2</v>
      </c>
      <c r="O34" s="26" t="s">
        <v>5</v>
      </c>
      <c r="P34" s="27"/>
      <c r="Q34" s="28"/>
      <c r="R34" s="5"/>
      <c r="S34" s="7">
        <v>2350000</v>
      </c>
      <c r="T34" s="7">
        <v>50000</v>
      </c>
      <c r="U34" s="10">
        <f t="shared" si="14"/>
        <v>2.1276595744680851E-2</v>
      </c>
    </row>
    <row r="35" spans="1:21" ht="13.5" thickTop="1" x14ac:dyDescent="0.2">
      <c r="A35" s="7">
        <v>2700</v>
      </c>
      <c r="B35" s="8">
        <v>500</v>
      </c>
      <c r="C35" s="10">
        <f t="shared" si="9"/>
        <v>0.18518518518518517</v>
      </c>
      <c r="D35" s="5"/>
      <c r="E35" s="7">
        <v>7800</v>
      </c>
      <c r="F35" s="8">
        <f t="shared" si="0"/>
        <v>836</v>
      </c>
      <c r="G35" s="10">
        <f t="shared" si="1"/>
        <v>0.10717948717948718</v>
      </c>
      <c r="H35" s="7">
        <v>35000</v>
      </c>
      <c r="I35" s="8">
        <f t="shared" si="10"/>
        <v>3300</v>
      </c>
      <c r="J35" s="10">
        <f t="shared" si="11"/>
        <v>9.4285714285714292E-2</v>
      </c>
      <c r="K35" s="5"/>
      <c r="L35" s="7">
        <v>175000</v>
      </c>
      <c r="M35" s="8">
        <f t="shared" si="12"/>
        <v>8800</v>
      </c>
      <c r="N35" s="10">
        <f t="shared" si="13"/>
        <v>5.0285714285714288E-2</v>
      </c>
      <c r="O35" s="5"/>
      <c r="P35" s="5"/>
      <c r="Q35" s="5"/>
      <c r="R35" s="5"/>
      <c r="S35" s="7">
        <v>2400000</v>
      </c>
      <c r="T35" s="7">
        <v>50000</v>
      </c>
      <c r="U35" s="10">
        <f t="shared" si="14"/>
        <v>2.0833333333333332E-2</v>
      </c>
    </row>
    <row r="36" spans="1:21" x14ac:dyDescent="0.2">
      <c r="A36" s="7">
        <v>2800</v>
      </c>
      <c r="B36" s="8">
        <v>500</v>
      </c>
      <c r="C36" s="10">
        <f t="shared" si="9"/>
        <v>0.17857142857142858</v>
      </c>
      <c r="D36" s="5"/>
      <c r="E36" s="7">
        <v>7900</v>
      </c>
      <c r="F36" s="8">
        <f t="shared" si="0"/>
        <v>848</v>
      </c>
      <c r="G36" s="10">
        <f t="shared" si="1"/>
        <v>0.10734177215189873</v>
      </c>
      <c r="H36" s="7">
        <v>36000</v>
      </c>
      <c r="I36" s="8">
        <f t="shared" si="10"/>
        <v>3373.333333333333</v>
      </c>
      <c r="J36" s="10">
        <f t="shared" si="11"/>
        <v>9.3703703703703692E-2</v>
      </c>
      <c r="K36" s="5"/>
      <c r="L36" s="7">
        <v>180000</v>
      </c>
      <c r="M36" s="8">
        <f t="shared" si="12"/>
        <v>8946.6666666666661</v>
      </c>
      <c r="N36" s="10">
        <f t="shared" si="13"/>
        <v>4.9703703703703701E-2</v>
      </c>
      <c r="O36" s="7">
        <v>550000</v>
      </c>
      <c r="P36" s="8">
        <f t="shared" ref="P36:P45" si="15">((O36-500000)/500000)*5500+16500</f>
        <v>17050</v>
      </c>
      <c r="Q36" s="10">
        <f t="shared" ref="Q36:Q45" si="16">P36/O36</f>
        <v>3.1E-2</v>
      </c>
      <c r="R36" s="5"/>
      <c r="S36" s="7">
        <v>2450000</v>
      </c>
      <c r="T36" s="7">
        <v>50000</v>
      </c>
      <c r="U36" s="10">
        <f t="shared" si="14"/>
        <v>2.0408163265306121E-2</v>
      </c>
    </row>
    <row r="37" spans="1:21" x14ac:dyDescent="0.2">
      <c r="A37" s="7">
        <v>2900</v>
      </c>
      <c r="B37" s="8">
        <v>500</v>
      </c>
      <c r="C37" s="10">
        <f t="shared" si="9"/>
        <v>0.17241379310344829</v>
      </c>
      <c r="D37" s="5"/>
      <c r="E37" s="7">
        <v>8000</v>
      </c>
      <c r="F37" s="8">
        <f t="shared" si="0"/>
        <v>860</v>
      </c>
      <c r="G37" s="10">
        <f t="shared" si="1"/>
        <v>0.1075</v>
      </c>
      <c r="H37" s="7">
        <v>37000</v>
      </c>
      <c r="I37" s="8">
        <f t="shared" si="10"/>
        <v>3446.666666666667</v>
      </c>
      <c r="J37" s="10">
        <f t="shared" si="11"/>
        <v>9.3153153153153159E-2</v>
      </c>
      <c r="K37" s="5"/>
      <c r="L37" s="7">
        <v>185000</v>
      </c>
      <c r="M37" s="8">
        <f t="shared" si="12"/>
        <v>9093.3333333333339</v>
      </c>
      <c r="N37" s="10">
        <f t="shared" si="13"/>
        <v>4.9153153153153155E-2</v>
      </c>
      <c r="O37" s="7">
        <v>600000</v>
      </c>
      <c r="P37" s="8">
        <f t="shared" si="15"/>
        <v>17600</v>
      </c>
      <c r="Q37" s="10">
        <f t="shared" si="16"/>
        <v>2.9333333333333333E-2</v>
      </c>
      <c r="R37" s="5"/>
      <c r="S37" s="7">
        <v>2500000</v>
      </c>
      <c r="T37" s="7">
        <v>50000</v>
      </c>
      <c r="U37" s="10">
        <f t="shared" si="14"/>
        <v>0.02</v>
      </c>
    </row>
    <row r="38" spans="1:21" x14ac:dyDescent="0.2">
      <c r="A38" s="7">
        <v>3000</v>
      </c>
      <c r="B38" s="8">
        <v>500</v>
      </c>
      <c r="C38" s="10">
        <f t="shared" si="9"/>
        <v>0.16666666666666666</v>
      </c>
      <c r="D38" s="5"/>
      <c r="E38" s="7">
        <v>8100</v>
      </c>
      <c r="F38" s="8">
        <f t="shared" si="0"/>
        <v>872</v>
      </c>
      <c r="G38" s="10">
        <f t="shared" si="1"/>
        <v>0.10765432098765432</v>
      </c>
      <c r="H38" s="7">
        <v>38000</v>
      </c>
      <c r="I38" s="8">
        <f t="shared" si="10"/>
        <v>3520</v>
      </c>
      <c r="J38" s="10">
        <f t="shared" si="11"/>
        <v>9.2631578947368426E-2</v>
      </c>
      <c r="K38" s="5"/>
      <c r="L38" s="7">
        <v>190000</v>
      </c>
      <c r="M38" s="8">
        <f t="shared" si="12"/>
        <v>9240</v>
      </c>
      <c r="N38" s="10">
        <f t="shared" si="13"/>
        <v>4.8631578947368422E-2</v>
      </c>
      <c r="O38" s="7">
        <v>650000</v>
      </c>
      <c r="P38" s="8">
        <f t="shared" si="15"/>
        <v>18150</v>
      </c>
      <c r="Q38" s="10">
        <f t="shared" si="16"/>
        <v>2.7923076923076922E-2</v>
      </c>
      <c r="R38" s="5"/>
      <c r="S38" s="7">
        <v>2550000</v>
      </c>
      <c r="T38" s="7">
        <v>50000</v>
      </c>
      <c r="U38" s="10">
        <f t="shared" si="14"/>
        <v>1.9607843137254902E-2</v>
      </c>
    </row>
    <row r="39" spans="1:21" x14ac:dyDescent="0.2">
      <c r="A39" s="7">
        <v>3100</v>
      </c>
      <c r="B39" s="8">
        <v>500</v>
      </c>
      <c r="C39" s="10">
        <f t="shared" si="9"/>
        <v>0.16129032258064516</v>
      </c>
      <c r="D39" s="5"/>
      <c r="E39" s="7">
        <v>8200</v>
      </c>
      <c r="F39" s="8">
        <f t="shared" si="0"/>
        <v>884</v>
      </c>
      <c r="G39" s="10">
        <f t="shared" si="1"/>
        <v>0.10780487804878049</v>
      </c>
      <c r="H39" s="7">
        <v>39000</v>
      </c>
      <c r="I39" s="8">
        <f t="shared" si="10"/>
        <v>3593.333333333333</v>
      </c>
      <c r="J39" s="10">
        <f t="shared" si="11"/>
        <v>9.2136752136752126E-2</v>
      </c>
      <c r="K39" s="5"/>
      <c r="L39" s="7">
        <v>195000</v>
      </c>
      <c r="M39" s="8">
        <f t="shared" si="12"/>
        <v>9386.6666666666661</v>
      </c>
      <c r="N39" s="10">
        <f t="shared" si="13"/>
        <v>4.8136752136752135E-2</v>
      </c>
      <c r="O39" s="7">
        <v>700000</v>
      </c>
      <c r="P39" s="8">
        <f t="shared" si="15"/>
        <v>18700</v>
      </c>
      <c r="Q39" s="10">
        <f t="shared" si="16"/>
        <v>2.6714285714285715E-2</v>
      </c>
      <c r="R39" s="5"/>
      <c r="S39" s="7">
        <v>2600000</v>
      </c>
      <c r="T39" s="7">
        <v>50000</v>
      </c>
      <c r="U39" s="10">
        <f t="shared" si="14"/>
        <v>1.9230769230769232E-2</v>
      </c>
    </row>
    <row r="40" spans="1:21" x14ac:dyDescent="0.2">
      <c r="A40" s="7">
        <v>3200</v>
      </c>
      <c r="B40" s="8">
        <v>500</v>
      </c>
      <c r="C40" s="10">
        <f t="shared" si="9"/>
        <v>0.15625</v>
      </c>
      <c r="D40" s="5"/>
      <c r="E40" s="7">
        <v>8300</v>
      </c>
      <c r="F40" s="8">
        <f t="shared" si="0"/>
        <v>896</v>
      </c>
      <c r="G40" s="10">
        <f t="shared" si="1"/>
        <v>0.10795180722891566</v>
      </c>
      <c r="H40" s="7">
        <v>40000</v>
      </c>
      <c r="I40" s="8">
        <f t="shared" si="10"/>
        <v>3666.6666666666665</v>
      </c>
      <c r="J40" s="10">
        <f t="shared" si="11"/>
        <v>9.166666666666666E-2</v>
      </c>
      <c r="K40" s="5"/>
      <c r="L40" s="7">
        <v>200000</v>
      </c>
      <c r="M40" s="8">
        <f t="shared" si="12"/>
        <v>9533.3333333333321</v>
      </c>
      <c r="N40" s="10">
        <f t="shared" si="13"/>
        <v>4.7666666666666663E-2</v>
      </c>
      <c r="O40" s="7">
        <v>750000</v>
      </c>
      <c r="P40" s="8">
        <f t="shared" si="15"/>
        <v>19250</v>
      </c>
      <c r="Q40" s="10">
        <f t="shared" si="16"/>
        <v>2.5666666666666667E-2</v>
      </c>
      <c r="R40" s="5"/>
      <c r="S40" s="7">
        <v>2650000</v>
      </c>
      <c r="T40" s="7">
        <v>50000</v>
      </c>
      <c r="U40" s="10">
        <f t="shared" si="14"/>
        <v>1.8867924528301886E-2</v>
      </c>
    </row>
    <row r="41" spans="1:21" x14ac:dyDescent="0.2">
      <c r="A41" s="7">
        <v>3300</v>
      </c>
      <c r="B41" s="8">
        <v>500</v>
      </c>
      <c r="C41" s="10">
        <f t="shared" si="9"/>
        <v>0.15151515151515152</v>
      </c>
      <c r="D41" s="5"/>
      <c r="E41" s="7">
        <v>8400</v>
      </c>
      <c r="F41" s="8">
        <f t="shared" si="0"/>
        <v>908</v>
      </c>
      <c r="G41" s="10">
        <f t="shared" si="1"/>
        <v>0.10809523809523809</v>
      </c>
      <c r="H41" s="7">
        <v>41000</v>
      </c>
      <c r="I41" s="8">
        <f t="shared" si="10"/>
        <v>3740</v>
      </c>
      <c r="J41" s="10">
        <f t="shared" si="11"/>
        <v>9.1219512195121949E-2</v>
      </c>
      <c r="K41" s="5"/>
      <c r="L41" s="7">
        <v>205000</v>
      </c>
      <c r="M41" s="8">
        <f t="shared" si="12"/>
        <v>9680</v>
      </c>
      <c r="N41" s="10">
        <f t="shared" si="13"/>
        <v>4.7219512195121952E-2</v>
      </c>
      <c r="O41" s="7">
        <v>800000</v>
      </c>
      <c r="P41" s="8">
        <f t="shared" si="15"/>
        <v>19800</v>
      </c>
      <c r="Q41" s="10">
        <f t="shared" si="16"/>
        <v>2.4750000000000001E-2</v>
      </c>
      <c r="R41" s="5"/>
      <c r="S41" s="7">
        <v>2700000</v>
      </c>
      <c r="T41" s="7">
        <v>50000</v>
      </c>
      <c r="U41" s="10">
        <f t="shared" si="14"/>
        <v>1.8518518518518517E-2</v>
      </c>
    </row>
    <row r="42" spans="1:21" x14ac:dyDescent="0.2">
      <c r="A42" s="7">
        <v>3400</v>
      </c>
      <c r="B42" s="8">
        <v>500</v>
      </c>
      <c r="C42" s="10">
        <f t="shared" si="9"/>
        <v>0.14705882352941177</v>
      </c>
      <c r="D42" s="5"/>
      <c r="E42" s="7">
        <v>8500</v>
      </c>
      <c r="F42" s="8">
        <f t="shared" si="0"/>
        <v>920</v>
      </c>
      <c r="G42" s="10">
        <f t="shared" si="1"/>
        <v>0.10823529411764705</v>
      </c>
      <c r="H42" s="7">
        <v>42000</v>
      </c>
      <c r="I42" s="8">
        <f t="shared" si="10"/>
        <v>3813.333333333333</v>
      </c>
      <c r="J42" s="10">
        <f t="shared" si="11"/>
        <v>9.0793650793650788E-2</v>
      </c>
      <c r="K42" s="5"/>
      <c r="L42" s="7">
        <v>210000</v>
      </c>
      <c r="M42" s="8">
        <f t="shared" si="12"/>
        <v>9826.6666666666661</v>
      </c>
      <c r="N42" s="10">
        <f t="shared" si="13"/>
        <v>4.679365079365079E-2</v>
      </c>
      <c r="O42" s="7">
        <v>850000</v>
      </c>
      <c r="P42" s="8">
        <f t="shared" si="15"/>
        <v>20350</v>
      </c>
      <c r="Q42" s="10">
        <f t="shared" si="16"/>
        <v>2.3941176470588237E-2</v>
      </c>
      <c r="R42" s="5"/>
      <c r="S42" s="7">
        <v>2750000</v>
      </c>
      <c r="T42" s="7">
        <v>50000</v>
      </c>
      <c r="U42" s="10">
        <f t="shared" si="14"/>
        <v>1.8181818181818181E-2</v>
      </c>
    </row>
    <row r="43" spans="1:21" x14ac:dyDescent="0.2">
      <c r="A43" s="7">
        <v>3500</v>
      </c>
      <c r="B43" s="8">
        <v>500</v>
      </c>
      <c r="C43" s="10">
        <f t="shared" si="9"/>
        <v>0.14285714285714285</v>
      </c>
      <c r="D43" s="5"/>
      <c r="E43" s="7">
        <v>8600</v>
      </c>
      <c r="F43" s="8">
        <f t="shared" si="0"/>
        <v>932</v>
      </c>
      <c r="G43" s="10">
        <f t="shared" si="1"/>
        <v>0.10837209302325582</v>
      </c>
      <c r="H43" s="7">
        <v>43000</v>
      </c>
      <c r="I43" s="8">
        <f t="shared" si="10"/>
        <v>3886.666666666667</v>
      </c>
      <c r="J43" s="10">
        <f t="shared" si="11"/>
        <v>9.0387596899224806E-2</v>
      </c>
      <c r="K43" s="5"/>
      <c r="L43" s="7">
        <v>215000</v>
      </c>
      <c r="M43" s="8">
        <f t="shared" si="12"/>
        <v>9973.3333333333339</v>
      </c>
      <c r="N43" s="10">
        <f t="shared" si="13"/>
        <v>4.6387596899224809E-2</v>
      </c>
      <c r="O43" s="7">
        <v>900000</v>
      </c>
      <c r="P43" s="8">
        <f t="shared" si="15"/>
        <v>20900</v>
      </c>
      <c r="Q43" s="10">
        <f t="shared" si="16"/>
        <v>2.322222222222222E-2</v>
      </c>
      <c r="R43" s="5"/>
      <c r="S43" s="7">
        <v>2800000</v>
      </c>
      <c r="T43" s="7">
        <v>50000</v>
      </c>
      <c r="U43" s="10">
        <f t="shared" si="14"/>
        <v>1.7857142857142856E-2</v>
      </c>
    </row>
    <row r="44" spans="1:21" x14ac:dyDescent="0.2">
      <c r="A44" s="7">
        <v>3600</v>
      </c>
      <c r="B44" s="8">
        <v>500</v>
      </c>
      <c r="C44" s="10">
        <f t="shared" si="9"/>
        <v>0.1388888888888889</v>
      </c>
      <c r="D44" s="5"/>
      <c r="E44" s="7">
        <v>8700</v>
      </c>
      <c r="F44" s="8">
        <f t="shared" si="0"/>
        <v>944</v>
      </c>
      <c r="G44" s="10">
        <f t="shared" si="1"/>
        <v>0.10850574712643678</v>
      </c>
      <c r="H44" s="7">
        <v>44000</v>
      </c>
      <c r="I44" s="8">
        <f t="shared" si="10"/>
        <v>3960</v>
      </c>
      <c r="J44" s="10">
        <f t="shared" si="11"/>
        <v>0.09</v>
      </c>
      <c r="K44" s="5"/>
      <c r="L44" s="7">
        <v>220000</v>
      </c>
      <c r="M44" s="8">
        <f t="shared" si="12"/>
        <v>10120</v>
      </c>
      <c r="N44" s="10">
        <f t="shared" si="13"/>
        <v>4.5999999999999999E-2</v>
      </c>
      <c r="O44" s="7">
        <v>950000</v>
      </c>
      <c r="P44" s="8">
        <f t="shared" si="15"/>
        <v>21450</v>
      </c>
      <c r="Q44" s="10">
        <f t="shared" si="16"/>
        <v>2.2578947368421053E-2</v>
      </c>
      <c r="R44" s="5"/>
      <c r="S44" s="7">
        <v>2850000</v>
      </c>
      <c r="T44" s="7">
        <v>50000</v>
      </c>
      <c r="U44" s="10">
        <f t="shared" si="14"/>
        <v>1.7543859649122806E-2</v>
      </c>
    </row>
    <row r="45" spans="1:21" x14ac:dyDescent="0.2">
      <c r="A45" s="7">
        <v>3700</v>
      </c>
      <c r="B45" s="8">
        <v>500</v>
      </c>
      <c r="C45" s="10">
        <f t="shared" si="9"/>
        <v>0.13513513513513514</v>
      </c>
      <c r="D45" s="5"/>
      <c r="E45" s="7">
        <v>8800</v>
      </c>
      <c r="F45" s="8">
        <f t="shared" si="0"/>
        <v>956</v>
      </c>
      <c r="G45" s="10">
        <f t="shared" si="1"/>
        <v>0.10863636363636364</v>
      </c>
      <c r="H45" s="7">
        <v>45000</v>
      </c>
      <c r="I45" s="8">
        <f t="shared" si="10"/>
        <v>4033.3333333333335</v>
      </c>
      <c r="J45" s="10">
        <f t="shared" si="11"/>
        <v>8.9629629629629629E-2</v>
      </c>
      <c r="K45" s="5"/>
      <c r="L45" s="7">
        <v>225000</v>
      </c>
      <c r="M45" s="8">
        <f t="shared" si="12"/>
        <v>10266.666666666668</v>
      </c>
      <c r="N45" s="10">
        <f t="shared" si="13"/>
        <v>4.5629629629629638E-2</v>
      </c>
      <c r="O45" s="7">
        <v>1000000</v>
      </c>
      <c r="P45" s="8">
        <f t="shared" si="15"/>
        <v>22000</v>
      </c>
      <c r="Q45" s="10">
        <f t="shared" si="16"/>
        <v>2.1999999999999999E-2</v>
      </c>
      <c r="R45" s="5"/>
      <c r="S45" s="7">
        <v>2900000</v>
      </c>
      <c r="T45" s="7">
        <v>50000</v>
      </c>
      <c r="U45" s="10">
        <f t="shared" si="14"/>
        <v>1.7241379310344827E-2</v>
      </c>
    </row>
    <row r="46" spans="1:21" x14ac:dyDescent="0.2">
      <c r="A46" s="7">
        <v>3800</v>
      </c>
      <c r="B46" s="8">
        <v>500</v>
      </c>
      <c r="C46" s="10">
        <f t="shared" si="9"/>
        <v>0.13157894736842105</v>
      </c>
      <c r="D46" s="5"/>
      <c r="E46" s="7">
        <v>8900</v>
      </c>
      <c r="F46" s="8">
        <f t="shared" si="0"/>
        <v>968</v>
      </c>
      <c r="G46" s="10">
        <f t="shared" si="1"/>
        <v>0.10876404494382022</v>
      </c>
      <c r="H46" s="7">
        <v>46000</v>
      </c>
      <c r="I46" s="8">
        <f t="shared" si="10"/>
        <v>4106.666666666667</v>
      </c>
      <c r="J46" s="10">
        <f t="shared" si="11"/>
        <v>8.927536231884059E-2</v>
      </c>
      <c r="K46" s="5"/>
      <c r="L46" s="7">
        <v>230000</v>
      </c>
      <c r="M46" s="8">
        <f t="shared" si="12"/>
        <v>10413.333333333334</v>
      </c>
      <c r="N46" s="10">
        <f t="shared" si="13"/>
        <v>4.5275362318840585E-2</v>
      </c>
      <c r="O46" s="5"/>
      <c r="P46" s="5"/>
      <c r="Q46" s="5"/>
      <c r="R46" s="5"/>
      <c r="S46" s="7">
        <v>2950000</v>
      </c>
      <c r="T46" s="7">
        <v>50000</v>
      </c>
      <c r="U46" s="10">
        <f t="shared" si="14"/>
        <v>1.6949152542372881E-2</v>
      </c>
    </row>
    <row r="47" spans="1:21" x14ac:dyDescent="0.2">
      <c r="A47" s="7">
        <v>3900</v>
      </c>
      <c r="B47" s="8">
        <v>500</v>
      </c>
      <c r="C47" s="10">
        <f t="shared" si="9"/>
        <v>0.12820512820512819</v>
      </c>
      <c r="D47" s="5"/>
      <c r="E47" s="7">
        <v>9000</v>
      </c>
      <c r="F47" s="8">
        <f t="shared" si="0"/>
        <v>980</v>
      </c>
      <c r="G47" s="10">
        <f t="shared" si="1"/>
        <v>0.10888888888888888</v>
      </c>
      <c r="H47" s="7">
        <v>47000</v>
      </c>
      <c r="I47" s="8">
        <f t="shared" si="10"/>
        <v>4180</v>
      </c>
      <c r="J47" s="10">
        <f t="shared" si="11"/>
        <v>8.8936170212765953E-2</v>
      </c>
      <c r="K47" s="5"/>
      <c r="L47" s="7">
        <v>235000</v>
      </c>
      <c r="M47" s="8">
        <f t="shared" si="12"/>
        <v>10560</v>
      </c>
      <c r="N47" s="10">
        <f t="shared" si="13"/>
        <v>4.4936170212765955E-2</v>
      </c>
      <c r="O47" s="5"/>
      <c r="P47" s="5"/>
      <c r="Q47" s="5"/>
      <c r="R47" s="5"/>
      <c r="S47" s="7">
        <v>3000000</v>
      </c>
      <c r="T47" s="7">
        <v>50000</v>
      </c>
      <c r="U47" s="10">
        <f t="shared" si="14"/>
        <v>1.6666666666666666E-2</v>
      </c>
    </row>
    <row r="48" spans="1:21" x14ac:dyDescent="0.2">
      <c r="A48" s="7">
        <v>4000</v>
      </c>
      <c r="B48" s="8">
        <v>500</v>
      </c>
      <c r="C48" s="10">
        <f t="shared" si="9"/>
        <v>0.125</v>
      </c>
      <c r="D48" s="5"/>
      <c r="E48" s="7">
        <v>9100</v>
      </c>
      <c r="F48" s="8">
        <f t="shared" si="0"/>
        <v>992</v>
      </c>
      <c r="G48" s="10">
        <f t="shared" si="1"/>
        <v>0.10901098901098902</v>
      </c>
      <c r="H48" s="7">
        <v>48000</v>
      </c>
      <c r="I48" s="8">
        <f t="shared" si="10"/>
        <v>4253.3333333333339</v>
      </c>
      <c r="J48" s="10">
        <f t="shared" si="11"/>
        <v>8.8611111111111127E-2</v>
      </c>
      <c r="K48" s="5"/>
      <c r="L48" s="7">
        <v>240000</v>
      </c>
      <c r="M48" s="8">
        <f t="shared" si="12"/>
        <v>10706.666666666668</v>
      </c>
      <c r="N48" s="10">
        <f t="shared" si="13"/>
        <v>4.4611111111111115E-2</v>
      </c>
      <c r="O48" s="5"/>
      <c r="P48" s="5"/>
      <c r="Q48" s="5"/>
      <c r="R48" s="5"/>
      <c r="S48" s="7">
        <v>3050000</v>
      </c>
      <c r="T48" s="7">
        <v>50000</v>
      </c>
      <c r="U48" s="10">
        <f t="shared" si="14"/>
        <v>1.6393442622950821E-2</v>
      </c>
    </row>
    <row r="49" spans="1:21" x14ac:dyDescent="0.2">
      <c r="A49" s="7">
        <v>4100</v>
      </c>
      <c r="B49" s="8">
        <v>500</v>
      </c>
      <c r="C49" s="10">
        <f t="shared" si="9"/>
        <v>0.12195121951219512</v>
      </c>
      <c r="D49" s="5"/>
      <c r="E49" s="7">
        <v>9200</v>
      </c>
      <c r="F49" s="8">
        <f t="shared" si="0"/>
        <v>1004</v>
      </c>
      <c r="G49" s="10">
        <f t="shared" si="1"/>
        <v>0.1091304347826087</v>
      </c>
      <c r="H49" s="7">
        <v>49000</v>
      </c>
      <c r="I49" s="8">
        <f t="shared" si="10"/>
        <v>4326.6666666666661</v>
      </c>
      <c r="J49" s="10">
        <f t="shared" si="11"/>
        <v>8.8299319727891137E-2</v>
      </c>
      <c r="K49" s="5"/>
      <c r="L49" s="7">
        <v>245000</v>
      </c>
      <c r="M49" s="8">
        <f t="shared" si="12"/>
        <v>10853.333333333332</v>
      </c>
      <c r="N49" s="10">
        <f t="shared" si="13"/>
        <v>4.4299319727891154E-2</v>
      </c>
      <c r="O49" s="5"/>
      <c r="P49" s="5"/>
      <c r="Q49" s="5"/>
      <c r="R49" s="5"/>
      <c r="S49" s="7">
        <v>3100000</v>
      </c>
      <c r="T49" s="7">
        <v>50000</v>
      </c>
      <c r="U49" s="10">
        <f t="shared" si="14"/>
        <v>1.6129032258064516E-2</v>
      </c>
    </row>
    <row r="50" spans="1:21" x14ac:dyDescent="0.2">
      <c r="A50" s="7">
        <v>4200</v>
      </c>
      <c r="B50" s="8">
        <v>500</v>
      </c>
      <c r="C50" s="10">
        <f t="shared" si="9"/>
        <v>0.11904761904761904</v>
      </c>
      <c r="D50" s="5"/>
      <c r="E50" s="7">
        <v>9300</v>
      </c>
      <c r="F50" s="8">
        <f t="shared" si="0"/>
        <v>1016</v>
      </c>
      <c r="G50" s="10">
        <f t="shared" si="1"/>
        <v>0.10924731182795699</v>
      </c>
      <c r="H50" s="7">
        <v>50000</v>
      </c>
      <c r="I50" s="8">
        <f t="shared" si="10"/>
        <v>4400</v>
      </c>
      <c r="J50" s="10">
        <f t="shared" si="11"/>
        <v>8.7999999999999995E-2</v>
      </c>
      <c r="K50" s="5"/>
      <c r="L50" s="7">
        <v>250000</v>
      </c>
      <c r="M50" s="8">
        <f t="shared" si="12"/>
        <v>11000</v>
      </c>
      <c r="N50" s="10">
        <f t="shared" si="13"/>
        <v>4.3999999999999997E-2</v>
      </c>
      <c r="O50" s="5"/>
      <c r="P50" s="5"/>
      <c r="Q50" s="5"/>
      <c r="R50" s="5"/>
      <c r="S50" s="7" t="s">
        <v>7</v>
      </c>
      <c r="T50" s="12" t="s">
        <v>12</v>
      </c>
      <c r="U50" s="10"/>
    </row>
    <row r="51" spans="1:21" x14ac:dyDescent="0.2">
      <c r="A51" s="7">
        <v>4300</v>
      </c>
      <c r="B51" s="8">
        <v>500</v>
      </c>
      <c r="C51" s="10">
        <f t="shared" si="9"/>
        <v>0.11627906976744186</v>
      </c>
      <c r="D51" s="5"/>
      <c r="E51" s="7">
        <v>9400</v>
      </c>
      <c r="F51" s="8">
        <f t="shared" si="0"/>
        <v>1028</v>
      </c>
      <c r="G51" s="10">
        <f t="shared" si="1"/>
        <v>0.10936170212765957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">
      <c r="A52" s="7">
        <v>4400</v>
      </c>
      <c r="B52" s="8">
        <v>500</v>
      </c>
      <c r="C52" s="10">
        <f t="shared" si="9"/>
        <v>0.11363636363636363</v>
      </c>
      <c r="D52" s="5"/>
      <c r="E52" s="7">
        <v>9500</v>
      </c>
      <c r="F52" s="8">
        <f t="shared" si="0"/>
        <v>1040</v>
      </c>
      <c r="G52" s="10">
        <f t="shared" si="1"/>
        <v>0.10947368421052632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7">
        <v>4500</v>
      </c>
      <c r="B53" s="8">
        <v>500</v>
      </c>
      <c r="C53" s="10">
        <f t="shared" si="9"/>
        <v>0.1111111111111111</v>
      </c>
      <c r="D53" s="5"/>
      <c r="E53" s="7">
        <v>9600</v>
      </c>
      <c r="F53" s="8">
        <f t="shared" si="0"/>
        <v>1052</v>
      </c>
      <c r="G53" s="10">
        <f t="shared" si="1"/>
        <v>0.10958333333333334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">
      <c r="A54" s="7">
        <v>4600</v>
      </c>
      <c r="B54" s="8">
        <v>500</v>
      </c>
      <c r="C54" s="10">
        <f t="shared" si="9"/>
        <v>0.10869565217391304</v>
      </c>
      <c r="D54" s="5"/>
      <c r="E54" s="7">
        <v>9700</v>
      </c>
      <c r="F54" s="8">
        <f t="shared" si="0"/>
        <v>1064</v>
      </c>
      <c r="G54" s="10">
        <f t="shared" si="1"/>
        <v>0.10969072164948454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A55" s="7">
        <v>4700</v>
      </c>
      <c r="B55" s="8">
        <v>500</v>
      </c>
      <c r="C55" s="10">
        <f t="shared" si="9"/>
        <v>0.10638297872340426</v>
      </c>
      <c r="D55" s="5"/>
      <c r="E55" s="7">
        <v>9800</v>
      </c>
      <c r="F55" s="8">
        <f t="shared" si="0"/>
        <v>1076</v>
      </c>
      <c r="G55" s="10">
        <f t="shared" si="1"/>
        <v>0.10979591836734694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A56" s="7">
        <v>4800</v>
      </c>
      <c r="B56" s="8">
        <v>500</v>
      </c>
      <c r="C56" s="10">
        <f t="shared" si="9"/>
        <v>0.10416666666666667</v>
      </c>
      <c r="D56" s="5"/>
      <c r="E56" s="7">
        <v>9900</v>
      </c>
      <c r="F56" s="8">
        <f t="shared" si="0"/>
        <v>1088</v>
      </c>
      <c r="G56" s="10">
        <f t="shared" si="1"/>
        <v>0.1098989898989899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">
      <c r="A57" s="7">
        <v>4900</v>
      </c>
      <c r="B57" s="8">
        <v>500</v>
      </c>
      <c r="C57" s="10">
        <f t="shared" si="9"/>
        <v>0.10204081632653061</v>
      </c>
      <c r="D57" s="5"/>
      <c r="E57" s="7">
        <v>10000</v>
      </c>
      <c r="F57" s="8">
        <f t="shared" si="0"/>
        <v>1100</v>
      </c>
      <c r="G57" s="10">
        <f t="shared" si="1"/>
        <v>0.11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">
      <c r="A58" s="7">
        <v>5000</v>
      </c>
      <c r="B58" s="8">
        <v>500</v>
      </c>
      <c r="C58" s="10">
        <f t="shared" si="9"/>
        <v>0.1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</sheetData>
  <mergeCells count="15">
    <mergeCell ref="H6:J6"/>
    <mergeCell ref="L6:N6"/>
    <mergeCell ref="H19:J19"/>
    <mergeCell ref="L19:N19"/>
    <mergeCell ref="A1:G1"/>
    <mergeCell ref="A2:G2"/>
    <mergeCell ref="A6:C6"/>
    <mergeCell ref="E6:G6"/>
    <mergeCell ref="H1:N1"/>
    <mergeCell ref="H2:N2"/>
    <mergeCell ref="O1:U1"/>
    <mergeCell ref="O2:U2"/>
    <mergeCell ref="O6:Q6"/>
    <mergeCell ref="S6:U6"/>
    <mergeCell ref="O34:Q3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9" fitToWidth="0" orientation="portrait" r:id="rId1"/>
  <headerFooter alignWithMargins="0">
    <oddHeader>&amp;L&amp;Z&amp;F, &amp;A</oddHeader>
    <oddFooter>&amp;LSeite &amp;P von &amp;N Seite(n)&amp;RFassung vom 07.12.2010/TM</oddFooter>
  </headerFooter>
  <colBreaks count="2" manualBreakCount="2">
    <brk id="7" max="1048575" man="1"/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I24" sqref="I24"/>
    </sheetView>
  </sheetViews>
  <sheetFormatPr baseColWidth="10" defaultRowHeight="12.75" x14ac:dyDescent="0.2"/>
  <cols>
    <col min="1" max="1" width="11.42578125" customWidth="1"/>
    <col min="2" max="2" width="11.42578125" hidden="1" customWidth="1"/>
    <col min="3" max="3" width="13" hidden="1" customWidth="1"/>
    <col min="6" max="6" width="23" bestFit="1" customWidth="1"/>
  </cols>
  <sheetData>
    <row r="1" spans="2:8" x14ac:dyDescent="0.2">
      <c r="B1" s="3" t="s">
        <v>0</v>
      </c>
      <c r="C1" s="3" t="s">
        <v>9</v>
      </c>
    </row>
    <row r="2" spans="2:8" x14ac:dyDescent="0.2">
      <c r="B2" s="1">
        <v>0</v>
      </c>
      <c r="C2" s="2">
        <v>500</v>
      </c>
    </row>
    <row r="3" spans="2:8" ht="13.5" thickBot="1" x14ac:dyDescent="0.25">
      <c r="B3" s="1">
        <v>5000</v>
      </c>
      <c r="C3" s="2">
        <f>(G7-5000)/5000*600+500</f>
        <v>263900</v>
      </c>
    </row>
    <row r="4" spans="2:8" ht="13.5" thickTop="1" x14ac:dyDescent="0.2">
      <c r="B4" s="1">
        <v>10000</v>
      </c>
      <c r="C4" s="2">
        <f>(G7-10000)/10000*1100+1100</f>
        <v>242000</v>
      </c>
      <c r="E4" s="13"/>
      <c r="F4" s="14"/>
      <c r="G4" s="14"/>
      <c r="H4" s="15"/>
    </row>
    <row r="5" spans="2:8" x14ac:dyDescent="0.2">
      <c r="B5" s="1">
        <v>20000</v>
      </c>
      <c r="C5" s="2">
        <f>(G7-20000)/30000*2200+2200</f>
        <v>162066.66666666669</v>
      </c>
      <c r="E5" s="16"/>
      <c r="F5" s="17" t="s">
        <v>10</v>
      </c>
      <c r="G5" s="17"/>
      <c r="H5" s="18"/>
    </row>
    <row r="6" spans="2:8" ht="13.5" thickBot="1" x14ac:dyDescent="0.25">
      <c r="B6" s="1">
        <v>50000</v>
      </c>
      <c r="C6" s="2">
        <f>(G7-50000)/50000*2200+4400</f>
        <v>99000</v>
      </c>
      <c r="E6" s="16"/>
      <c r="F6" s="19"/>
      <c r="G6" s="19"/>
      <c r="H6" s="18"/>
    </row>
    <row r="7" spans="2:8" ht="13.5" thickTop="1" x14ac:dyDescent="0.2">
      <c r="B7" s="1">
        <v>100000</v>
      </c>
      <c r="C7" s="2">
        <f>(G7-100000)/150000*4400+6600</f>
        <v>68200</v>
      </c>
      <c r="E7" s="16"/>
      <c r="F7" s="17" t="s">
        <v>0</v>
      </c>
      <c r="G7" s="20">
        <v>2200000</v>
      </c>
      <c r="H7" s="18"/>
    </row>
    <row r="8" spans="2:8" ht="13.5" thickBot="1" x14ac:dyDescent="0.25">
      <c r="B8" s="1">
        <v>250000</v>
      </c>
      <c r="C8" s="2">
        <f>(G7-250000)/250000*5500+11000</f>
        <v>53900</v>
      </c>
      <c r="E8" s="16"/>
      <c r="F8" s="17" t="s">
        <v>14</v>
      </c>
      <c r="G8" s="21">
        <f>VLOOKUP(G7,B2:C11,2)</f>
        <v>48400</v>
      </c>
      <c r="H8" s="18"/>
    </row>
    <row r="9" spans="2:8" ht="14.25" thickTop="1" thickBot="1" x14ac:dyDescent="0.25">
      <c r="B9" s="1">
        <v>500000</v>
      </c>
      <c r="C9" s="2">
        <f>(G7-500000)/500000*5500+16500</f>
        <v>35200</v>
      </c>
      <c r="E9" s="22"/>
      <c r="F9" s="23"/>
      <c r="G9" s="23"/>
      <c r="H9" s="24"/>
    </row>
    <row r="10" spans="2:8" ht="13.5" thickTop="1" x14ac:dyDescent="0.2">
      <c r="B10" s="1">
        <v>1000000</v>
      </c>
      <c r="C10" s="2">
        <f>G7*0.022</f>
        <v>48400</v>
      </c>
    </row>
    <row r="11" spans="2:8" x14ac:dyDescent="0.2">
      <c r="B11" s="1">
        <f>50000/0.022</f>
        <v>2272727.2727272729</v>
      </c>
      <c r="C11" s="2">
        <v>50000</v>
      </c>
    </row>
  </sheetData>
  <sheetProtection password="EF51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Listen</vt:lpstr>
      <vt:lpstr>Abfrage</vt:lpstr>
      <vt:lpstr>Listen!Drucktitel</vt:lpstr>
    </vt:vector>
  </TitlesOfParts>
  <Company>DJI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Thalmann</dc:creator>
  <cp:lastModifiedBy>Treyer, Claude</cp:lastModifiedBy>
  <cp:lastPrinted>2010-12-07T07:42:10Z</cp:lastPrinted>
  <dcterms:created xsi:type="dcterms:W3CDTF">2004-08-02T13:01:21Z</dcterms:created>
  <dcterms:modified xsi:type="dcterms:W3CDTF">2019-03-18T12:51:26Z</dcterms:modified>
</cp:coreProperties>
</file>